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075" windowHeight="9900" firstSheet="2" activeTab="0"/>
  </bookViews>
  <sheets>
    <sheet name="BILL_1" sheetId="1" r:id="rId1"/>
    <sheet name="BILL_2" sheetId="2" r:id="rId2"/>
    <sheet name="BILL_3" sheetId="3" r:id="rId3"/>
    <sheet name="BILL_4" sheetId="4" r:id="rId4"/>
    <sheet name="BILL_5" sheetId="5" r:id="rId5"/>
    <sheet name="Summary_1" sheetId="6" r:id="rId6"/>
    <sheet name="Summary_2" sheetId="7" r:id="rId7"/>
    <sheet name="Summary_3" sheetId="8" r:id="rId8"/>
    <sheet name="Summary_4" sheetId="9" r:id="rId9"/>
    <sheet name="Summary_5" sheetId="10" r:id="rId10"/>
    <sheet name="FinalSummary" sheetId="11" r:id="rId11"/>
    <sheet name="Settings" sheetId="12" state="hidden" r:id="rId12"/>
  </sheets>
  <definedNames>
    <definedName name="SETTINGS" localSheetId="11">'Settings'!$A$1:$B$6</definedName>
  </definedNames>
  <calcPr fullCalcOnLoad="1"/>
</workbook>
</file>

<file path=xl/sharedStrings.xml><?xml version="1.0" encoding="utf-8"?>
<sst xmlns="http://schemas.openxmlformats.org/spreadsheetml/2006/main" count="5208" uniqueCount="2536">
  <si>
    <t>UNIT</t>
  </si>
  <si>
    <t/>
  </si>
  <si>
    <t>ITEM</t>
  </si>
  <si>
    <t>0bed8935-3609-4a39-b09d-cde740cafe90</t>
  </si>
  <si>
    <t>Establish Facilities for the Contractor (All Inclusive)</t>
  </si>
  <si>
    <t>7b5d815f-36c0-4bdb-97de-8153487e74a1</t>
  </si>
  <si>
    <t>Sub-Contractor Mentorship and Skills Tranfer (Mentorship of sub-contractors for duration of contract by Mentors appointed by the Employer)</t>
  </si>
  <si>
    <t>m³</t>
  </si>
  <si>
    <t>2.1.12.2</t>
  </si>
  <si>
    <t>101</t>
  </si>
  <si>
    <t>2d1d2d67-4228-4f8e-a9cd-cdcdf09889f4</t>
  </si>
  <si>
    <t>2.2.8.1.1</t>
  </si>
  <si>
    <t>193b8121-6fe5-4289-9b5a-e9fe11a19fb8</t>
  </si>
  <si>
    <t>Extra-over item for hauling material in excess of the haul of 10,0 km</t>
  </si>
  <si>
    <t>2629575c-0c34-4cb2-af15-a573895bc9d9</t>
  </si>
  <si>
    <t>095774b7-174b-4299-a26f-80bd0b962e05</t>
  </si>
  <si>
    <t>e3512519-a49a-4e5f-92d9-838bafce2db0</t>
  </si>
  <si>
    <t>925e94bf-ee32-4423-8c0c-c075e62a387e</t>
  </si>
  <si>
    <t xml:space="preserve">Cast in situ kerbing  </t>
  </si>
  <si>
    <t>105</t>
  </si>
  <si>
    <t>Formwork to degree accuracy III for foundation</t>
  </si>
  <si>
    <t>Removal of Existing Work</t>
  </si>
  <si>
    <t>3  BUILDING WORKS</t>
  </si>
  <si>
    <t>Taking down and removing roofs, floors, panelling, ceilings, partitions, etc including roof  covering, timber trusses and purlins, ceilings and cornices,  eaves soffit covering, fascias, barge boards, gutters and  rainwater pipes</t>
  </si>
  <si>
    <t>Damaged ceiling</t>
  </si>
  <si>
    <t>414e647e-b992-4242-a434-fc39124bd4ea</t>
  </si>
  <si>
    <t>3.1.2.1.9</t>
  </si>
  <si>
    <t>3.1.4</t>
  </si>
  <si>
    <t>Entrance porch / canopy</t>
  </si>
  <si>
    <t>Notice board, wall mounted (approx. 2m x 1.5m)</t>
  </si>
  <si>
    <t>3.2  ALTERATIONS</t>
  </si>
  <si>
    <t xml:space="preserve">Breaking down and removing brickwork etc </t>
  </si>
  <si>
    <t>3.3.4</t>
  </si>
  <si>
    <t>"Modified AASHTO Density" tests</t>
  </si>
  <si>
    <t>b72efa8e-e461-465e-9191-1db4c606a65d</t>
  </si>
  <si>
    <t>Test Blocks</t>
  </si>
  <si>
    <t>99183171-3770-4473-a750-8426e1457d0a</t>
  </si>
  <si>
    <t>3.4.6</t>
  </si>
  <si>
    <t>112</t>
  </si>
  <si>
    <t xml:space="preserve">Smooth formwork to sides and soffits </t>
  </si>
  <si>
    <t xml:space="preserve">Y16 bars
</t>
  </si>
  <si>
    <t>3.4.11</t>
  </si>
  <si>
    <t>d2e9c725-f4d2-41f0-955e-28d52bbb6d07</t>
  </si>
  <si>
    <t>05d247e0-fe69-4652-9ac4-586e49f55350</t>
  </si>
  <si>
    <t>3.5.3.2</t>
  </si>
  <si>
    <t>3.5.4</t>
  </si>
  <si>
    <t>110 x 75mm Lintels in lengths not exceeding 1.5m</t>
  </si>
  <si>
    <t>3.5.6.1.1</t>
  </si>
  <si>
    <t>15  x 150mm wide sills set flat and slightly projecting</t>
  </si>
  <si>
    <t>3.6.1.1.1</t>
  </si>
  <si>
    <t>10 x 10mm In expansion joints in walls</t>
  </si>
  <si>
    <t>Side cladding</t>
  </si>
  <si>
    <t>500mm girth, profiled eaves closer piece</t>
  </si>
  <si>
    <t>3.8.1.1.1.1</t>
  </si>
  <si>
    <t>3.8.2</t>
  </si>
  <si>
    <t>3.8.2.1</t>
  </si>
  <si>
    <t>3.8.4.1</t>
  </si>
  <si>
    <t>5d7dc87c-0bed-4875-96a9-44c6ab6f54a6</t>
  </si>
  <si>
    <t>Supply and install ceiling to supplier's specifications</t>
  </si>
  <si>
    <t>3113ef21-bd27-40f2-ae4c-1bb9e9ec9c29</t>
  </si>
  <si>
    <t>e784d2f4-5e9c-4e6c-8ee8-b76aceb93f20</t>
  </si>
  <si>
    <t>e7037360-174b-46b3-afe4-3247473c769f</t>
  </si>
  <si>
    <t>3.11.1.1</t>
  </si>
  <si>
    <t>cbf3edfc-e1f1-4a91-a92a-e3bef2fe7a08</t>
  </si>
  <si>
    <t xml:space="preserve">M12 Grade 8.8 anchor bolts with epoxy nuts and washers (MN 200mm long)
</t>
  </si>
  <si>
    <t xml:space="preserve">M12 Grade 8.8 hold down bolts with nuts and washers (MN 200mm long)
</t>
  </si>
  <si>
    <t>e47093b4-eb44-42ad-adad-404628b1533b</t>
  </si>
  <si>
    <t xml:space="preserve">Welded bracing / sag rails including flat section end plates bolted to steel trusses 
</t>
  </si>
  <si>
    <t xml:space="preserve">30mm non shrink grout on concrete base
</t>
  </si>
  <si>
    <t>123</t>
  </si>
  <si>
    <t>3.12.5</t>
  </si>
  <si>
    <t>f904159e-7bac-4870-b985-742265252b1c</t>
  </si>
  <si>
    <t>Patching and making good existing plaster on walls and slabs</t>
  </si>
  <si>
    <t>Wall Tiling</t>
  </si>
  <si>
    <t>3.14.3.1.2</t>
  </si>
  <si>
    <t>3.15.2.1.1.1</t>
  </si>
  <si>
    <t>3.15.2.1.7</t>
  </si>
  <si>
    <t>110mm rodding eye</t>
  </si>
  <si>
    <t>25mm minimum insulation thickness - for pipe size up to 28mm</t>
  </si>
  <si>
    <t>0.6mm galvanised cladding to exposed insulation</t>
  </si>
  <si>
    <t>130</t>
  </si>
  <si>
    <t>4e6dd51d-50bb-40fa-800d-ad1e115040c7</t>
  </si>
  <si>
    <t>Install soap dispenser</t>
  </si>
  <si>
    <t>99805145-a872-4fba-9e70-ec0974124539</t>
  </si>
  <si>
    <t>Install towel holder</t>
  </si>
  <si>
    <t>3.15.7</t>
  </si>
  <si>
    <t>3.15.7.1.1.1</t>
  </si>
  <si>
    <t>3.15.8.1.5</t>
  </si>
  <si>
    <t>3.15.9.2</t>
  </si>
  <si>
    <t>8039f70c-a94d-4fc2-b553-b86d2064f60a</t>
  </si>
  <si>
    <t>bc0df74e-993a-4a9e-86c3-a2ddd2a686c4</t>
  </si>
  <si>
    <t>On roof timbers at eaves and verges</t>
  </si>
  <si>
    <t>Type D: Surface mounted 1500mm 60W LED Vapour proof luminaire complete with 1.5m cabtre, 5A 3-pin plug top. PF&gt;0,9. CRI&gt;80, Min 117lm/W, 4000k, 5 Year Warranty as supplied by Lihle Light or other equally approved.</t>
  </si>
  <si>
    <t>5b64a4e1-01cf-42cf-a1a7-decb41a70c63</t>
  </si>
  <si>
    <t>ced5f61a-d104-4948-828b-f41ae14748d6</t>
  </si>
  <si>
    <t>e3bd8589-6fdf-43b4-9ad8-f2b4c3881461</t>
  </si>
  <si>
    <t>141</t>
  </si>
  <si>
    <t>4.3.1.3</t>
  </si>
  <si>
    <t>e4904c03-5f80-40e4-a648-44a11c66aa94</t>
  </si>
  <si>
    <t>4.3.2.1</t>
  </si>
  <si>
    <t>76 x 76 x 0.8mm thick) P8000 galvanized trunking including galvanized covers</t>
  </si>
  <si>
    <t>(127 x 76 x 0.8mm thick) P9000 galvanized trunking including galvanized covers</t>
  </si>
  <si>
    <t>4.3.3.1.2.2</t>
  </si>
  <si>
    <t>4.5  CONDUITS</t>
  </si>
  <si>
    <t>4.5.1.2.1</t>
  </si>
  <si>
    <t>8a32014f-c662-402a-9ee6-17ec120b8c26</t>
  </si>
  <si>
    <t>4.5.1.4.1</t>
  </si>
  <si>
    <t>4.5.2.1.1.2</t>
  </si>
  <si>
    <t>8e741536-d94a-4efe-9e39-657bbd715a41</t>
  </si>
  <si>
    <t>d7e9f115-a66b-487b-ac28-353b9461162e</t>
  </si>
  <si>
    <t>d220c3cd-2ed3-48bf-8901-7ed514ddf03d</t>
  </si>
  <si>
    <t>2281534e-e5f4-4167-a715-53412be3757a</t>
  </si>
  <si>
    <t>c3e3da8b-faae-41bf-8392-5ef434180ab1</t>
  </si>
  <si>
    <t>4.5.4.2.2</t>
  </si>
  <si>
    <t>Light Switches</t>
  </si>
  <si>
    <t>2eb67bca-20ca-44f5-b156-9d34769d6234</t>
  </si>
  <si>
    <t>4.6.1.1.2.2</t>
  </si>
  <si>
    <t>4.6.2.1.1</t>
  </si>
  <si>
    <t>4.6.2.2</t>
  </si>
  <si>
    <t>4.6.2.2.1.2</t>
  </si>
  <si>
    <t>5A unswitched socket outlets for ventilation supply fans</t>
  </si>
  <si>
    <t>a9829562-37ae-4dde-a37a-fe5f2d899332</t>
  </si>
  <si>
    <t>20A DP NWI isolator Surface mounted weather proof (Airconditioning)</t>
  </si>
  <si>
    <t>d0423d27-66f0-4a9f-b036-99351e46d12f</t>
  </si>
  <si>
    <t>ceac87cf-588b-4af6-971e-79277c31bff4</t>
  </si>
  <si>
    <t>663f5481-f6d2-4817-b66c-6e4d2b14be9a</t>
  </si>
  <si>
    <t>4.8.2.2.2</t>
  </si>
  <si>
    <t>4.8.5.1.1</t>
  </si>
  <si>
    <t>ee6f7f3e-b66d-4046-ba3e-1627fbe57f47</t>
  </si>
  <si>
    <t>a4c6670e-2826-4735-85f9-da86fe89b60a</t>
  </si>
  <si>
    <t>4.9.1.1</t>
  </si>
  <si>
    <t>Lightning Protection System (Specialist Contract)</t>
  </si>
  <si>
    <t>4.9.2.3</t>
  </si>
  <si>
    <t>df2729fa-48da-4619-ab04-fa2380f8251d</t>
  </si>
  <si>
    <t>894dbcc4-f00f-42be-ae40-b7a64fc84e36</t>
  </si>
  <si>
    <t>Allow for testing, commissioning and issusing of Certificate</t>
  </si>
  <si>
    <t>4.10.2</t>
  </si>
  <si>
    <t>Unplasticised polyvinyl chloride(UPVC) sleeve piping including short lengths and jointing, laid in trench including backfilling with approved material.</t>
  </si>
  <si>
    <t>2.1</t>
  </si>
  <si>
    <t>2.5</t>
  </si>
  <si>
    <t>3.3</t>
  </si>
  <si>
    <t>3.7</t>
  </si>
  <si>
    <t>PLASTERING</t>
  </si>
  <si>
    <t>4.1</t>
  </si>
  <si>
    <t>4.5</t>
  </si>
  <si>
    <t>CABLING</t>
  </si>
  <si>
    <t>4.9</t>
  </si>
  <si>
    <t>4.11</t>
  </si>
  <si>
    <t>SUMMARY</t>
  </si>
  <si>
    <t>BILL 2</t>
  </si>
  <si>
    <t>ALLOWANCE FOR VAT AT 15.00%</t>
  </si>
  <si>
    <t>PctOfNetTenderAmt</t>
  </si>
  <si>
    <t>DESCRIPTION</t>
  </si>
  <si>
    <t>1.1.13</t>
  </si>
  <si>
    <t>8/2/RNM0404</t>
  </si>
  <si>
    <t>Prov.Sum</t>
  </si>
  <si>
    <t>1.1.20</t>
  </si>
  <si>
    <t>f7ca8eaa-ec55-483a-bc52-a7e3f9bebf3e</t>
  </si>
  <si>
    <t>1.1.24</t>
  </si>
  <si>
    <t>Existing services</t>
  </si>
  <si>
    <t>69e7db4e-e4cf-40ad-8bb5-4232daf24490</t>
  </si>
  <si>
    <t xml:space="preserve"> 0.5 m                 2 m</t>
  </si>
  <si>
    <t>c874342e-8611-4373-92b7-719c1d3d2826</t>
  </si>
  <si>
    <t>m</t>
  </si>
  <si>
    <t>4fda25c1-ebba-4c9e-887d-4522c45a7140</t>
  </si>
  <si>
    <t>2.1.4</t>
  </si>
  <si>
    <t>2.1.8</t>
  </si>
  <si>
    <t>t.km</t>
  </si>
  <si>
    <t>2.2.2</t>
  </si>
  <si>
    <t>2.2.6</t>
  </si>
  <si>
    <t>2.2.9.2.1.1</t>
  </si>
  <si>
    <t>2.2.10</t>
  </si>
  <si>
    <t>2.3  ROADWORKS</t>
  </si>
  <si>
    <t>2.3.4</t>
  </si>
  <si>
    <t>2.3.8</t>
  </si>
  <si>
    <t>2.3.8.2</t>
  </si>
  <si>
    <t>2.4  KERBING &amp; CHANELLING, ANCILLARY ROADWORKS</t>
  </si>
  <si>
    <t>2.4.2</t>
  </si>
  <si>
    <t xml:space="preserve">Transition kerbs concrete mix 30/19     </t>
  </si>
  <si>
    <t>Road Markings</t>
  </si>
  <si>
    <t>Surface Preparation</t>
  </si>
  <si>
    <t>Excavation for Loffelstein wall foundation</t>
  </si>
  <si>
    <t>8f04efce-3d8e-435b-a5dc-e9df8d21a60e</t>
  </si>
  <si>
    <t>2.5.4</t>
  </si>
  <si>
    <t>Filter fabric (grade 2, class A)</t>
  </si>
  <si>
    <t>1c32f7a2-211c-47e8-aa92-2bf21ff3087e</t>
  </si>
  <si>
    <t>2.6.2</t>
  </si>
  <si>
    <t>3.1.1.1</t>
  </si>
  <si>
    <t>Fascias and barge boards</t>
  </si>
  <si>
    <t>109</t>
  </si>
  <si>
    <t>0a3fbfd5-2949-47ba-a33d-f44d9531651b</t>
  </si>
  <si>
    <t>e883ca71-864f-4a30-8a5f-df6bc5f9e0a8</t>
  </si>
  <si>
    <t>ae8e8b3a-755c-4491-970c-80a7eb7f9e3a</t>
  </si>
  <si>
    <t>Under floors, steps, paving etc.</t>
  </si>
  <si>
    <t>3.4.1.2</t>
  </si>
  <si>
    <t>3.4.1.2.4</t>
  </si>
  <si>
    <t>eab74ef3-a21f-44de-a0a5-e4bb34a6e375</t>
  </si>
  <si>
    <t>9665e283-61a8-4857-8707-14cb3123d8c2</t>
  </si>
  <si>
    <t>3.4.4.2.1</t>
  </si>
  <si>
    <t>Beams</t>
  </si>
  <si>
    <t>7300b02e-ccea-4a1e-8596-2d1315ce7c1f</t>
  </si>
  <si>
    <t>3.4.9.2</t>
  </si>
  <si>
    <t>3.4.9.6</t>
  </si>
  <si>
    <t>3.4.10.1</t>
  </si>
  <si>
    <t>Movement Joints etc</t>
  </si>
  <si>
    <t>98b25895-d791-4a2c-beef-5c8f5848556a</t>
  </si>
  <si>
    <t>3 x 25mm Saw cut joints in top of concrete</t>
  </si>
  <si>
    <t>Half brick walls</t>
  </si>
  <si>
    <t>Brick reinforcement 150mm wide built into brick walls with sufficient laps at end joints, angles and intersections</t>
  </si>
  <si>
    <t>7e499580-34ef-42ff-ade4-912f4bb972de</t>
  </si>
  <si>
    <t>Roof covering with a pitch not exceeding 25 degrees</t>
  </si>
  <si>
    <t>3.7.1.3</t>
  </si>
  <si>
    <t>116</t>
  </si>
  <si>
    <t>D07</t>
  </si>
  <si>
    <t>ec899caf-9475-440a-8113-d58140aa1f2e</t>
  </si>
  <si>
    <t>3.8.3.1.1</t>
  </si>
  <si>
    <t>Reception counter and shelving. Refer to drawing AKX 401  for details.</t>
  </si>
  <si>
    <t>3.9  CEILING &amp; PARTITIONS</t>
  </si>
  <si>
    <t>Exposed Tee Suspended Ceilings</t>
  </si>
  <si>
    <t>Locks</t>
  </si>
  <si>
    <t>fb2163d9-191c-466c-ad01-75f635ea7ccb</t>
  </si>
  <si>
    <t>47f44cfd-2550-4666-b3c3-662f6d5891b7</t>
  </si>
  <si>
    <t>Custom made signage</t>
  </si>
  <si>
    <t xml:space="preserve">Descriptions of L-shaped and U-shaped anchor bolts shall be  deemed to include bending, threading, nuts and washers and  embedding in concrete </t>
  </si>
  <si>
    <t xml:space="preserve">M16 Grade 8.8 hold down bolts with nuts and washers (MN 200mm long)
</t>
  </si>
  <si>
    <t>W01</t>
  </si>
  <si>
    <t>W05</t>
  </si>
  <si>
    <t>b6b95b3f-7aa1-4130-b652-854180ff7092</t>
  </si>
  <si>
    <t>3.12.3.1.3</t>
  </si>
  <si>
    <t>D03</t>
  </si>
  <si>
    <t>3.12.3.1.7</t>
  </si>
  <si>
    <t xml:space="preserve">Install strong room Model DS 1, 6mm thick (2030mm x 1000mm)  record door  complete unit with frame, SANS 1015 compliant , as per manufacturers specification 
</t>
  </si>
  <si>
    <t>Powder coated, custom manufactured galvanised steel non-retractable burglar bars for windows. Trellis-style or similar approved. Fully framed for added strength under attack, fixed permanently into place with tamper-proof fixings. Burglar proofing to have a full, four-sided frame to ensure maximum protection</t>
  </si>
  <si>
    <t>3c1157c7-0331-40f9-9cea-ff721ad1acfe</t>
  </si>
  <si>
    <t>68d7fd61-0271-437f-95e3-dbc0fd2fbaf4</t>
  </si>
  <si>
    <t>af86c9ed-f866-4757-bd34-afd2e1462867</t>
  </si>
  <si>
    <t>Retractable corrosion resistant security gates for entrance and exit doors</t>
  </si>
  <si>
    <t>51a4c3d7-5c1c-4a6c-9a80-74d76aa4e8d9</t>
  </si>
  <si>
    <t>3.13  PLASTERING</t>
  </si>
  <si>
    <t>On walls</t>
  </si>
  <si>
    <t>1cb5bdf3-9fb3-4975-8af6-30635b3b010f</t>
  </si>
  <si>
    <t>127</t>
  </si>
  <si>
    <t>3.14.1.2</t>
  </si>
  <si>
    <t>3.14.2.1.2</t>
  </si>
  <si>
    <t>3.14.3.2</t>
  </si>
  <si>
    <t>56mm ringseal socket</t>
  </si>
  <si>
    <t>110mm eccentric reducer</t>
  </si>
  <si>
    <t>3.15.2.1.13</t>
  </si>
  <si>
    <t>41a2861e-14cc-401d-b3e7-2775264e18e7</t>
  </si>
  <si>
    <t>Cladding to insulation</t>
  </si>
  <si>
    <t>f7acca61-9d7a-4792-b44f-95b15404e330</t>
  </si>
  <si>
    <t xml:space="preserve">38l stainless steel (Grade 304, satin finish), wallhung bin with plastic in lining. Overall size 385H x 340Wx 290D. Code: SD1136.
</t>
  </si>
  <si>
    <t>3.15.7.1.1</t>
  </si>
  <si>
    <t>9fa37287-1a2c-401e-bc06-e8683c51c28f</t>
  </si>
  <si>
    <t>32mm Chromium plated slotted basin waste with plug, chain and stay Ref. No. 301</t>
  </si>
  <si>
    <t>0f869aa3-a065-4dc4-8bf9-a63c88e4bd2c</t>
  </si>
  <si>
    <t>450 x 900mm Panda Gully Fatmaster. Installed to manufacturers specifications</t>
  </si>
  <si>
    <t>3.15.10</t>
  </si>
  <si>
    <t>3.15.12.1.2</t>
  </si>
  <si>
    <t>Rainwater Tanks</t>
  </si>
  <si>
    <t>3.15.13.2</t>
  </si>
  <si>
    <t>3.15.14</t>
  </si>
  <si>
    <t>b3e37793-4bbf-4806-beb2-54e25d5b33df</t>
  </si>
  <si>
    <t>190 x 190</t>
  </si>
  <si>
    <t>2565bd2b-ab2f-4b0a-9139-f8365941e40c</t>
  </si>
  <si>
    <t>134</t>
  </si>
  <si>
    <t>12b6c1a0-8a44-4c59-9f60-3dace790048d</t>
  </si>
  <si>
    <t>3.16.2.1.1</t>
  </si>
  <si>
    <t>Previously painted metal surfaces</t>
  </si>
  <si>
    <t>3.17.1.3</t>
  </si>
  <si>
    <t>3.17.2.1</t>
  </si>
  <si>
    <t>3.17.4.1</t>
  </si>
  <si>
    <t>3.17.4.1.2.2</t>
  </si>
  <si>
    <t>081d223e-5b25-4315-95f9-37c9b5fe6e47</t>
  </si>
  <si>
    <t>Paint on Wood</t>
  </si>
  <si>
    <t>3.17.6.1</t>
  </si>
  <si>
    <t>4  ELECTRICAL WORKS</t>
  </si>
  <si>
    <t>Existing Electrical Installation</t>
  </si>
  <si>
    <t>6ac5817d-8cc1-4436-870b-5d639063839c</t>
  </si>
  <si>
    <t>138</t>
  </si>
  <si>
    <t>Supply and install luminaires or equipment complete with lamps, connections, outlet boxes, etc., mounted in position as per drawing or engineers instruction. Please see schedule of light fittings for specifications.</t>
  </si>
  <si>
    <t>eb16948d-098c-4e4d-970a-07d72907f935</t>
  </si>
  <si>
    <t>4.2.1.3</t>
  </si>
  <si>
    <t>4c6f6e3c-a6ba-4030-a566-844865ad9493</t>
  </si>
  <si>
    <t>4.2.2.1</t>
  </si>
  <si>
    <t>4.2.4.1</t>
  </si>
  <si>
    <t>1148db52-e7b7-4d86-9b19-09c523b27f8a</t>
  </si>
  <si>
    <t>bd866dc2-2f82-49f3-9a21-05930b9adc63</t>
  </si>
  <si>
    <t>4.2.6.1</t>
  </si>
  <si>
    <t>4.2.8.1</t>
  </si>
  <si>
    <t>a4afe0c6-d2f4-4b26-8063-f7adb6fa1354</t>
  </si>
  <si>
    <t>6c2baf27-81f5-4476-bfed-4d621e24adef</t>
  </si>
  <si>
    <t>4.3.1.2.2</t>
  </si>
  <si>
    <t>4.3.1.4.2</t>
  </si>
  <si>
    <t>4.4  CABLE TRAYS, MESH &amp; LADDERS</t>
  </si>
  <si>
    <t>200mm galvanised medium duty wire mesh cable tray</t>
  </si>
  <si>
    <t>4.5.1.4</t>
  </si>
  <si>
    <t>Terminate and connect one pair of conduit ends including supply and installation of box on surface or flush in brickwork</t>
  </si>
  <si>
    <t>624cd574-a148-4000-8c2c-3446fb6f7298</t>
  </si>
  <si>
    <t>e93a5afb-82b3-49a6-84a4-fc38a53c85f2</t>
  </si>
  <si>
    <t>145</t>
  </si>
  <si>
    <t>4.5.2.1.3.2</t>
  </si>
  <si>
    <t>100x100mm (4"x4") PVC box recessed or surface</t>
  </si>
  <si>
    <t>4.5.2.1.5.2</t>
  </si>
  <si>
    <t>3fd24a61-7216-4b74-a11d-a79f93c8184b</t>
  </si>
  <si>
    <t>4.5.4.2</t>
  </si>
  <si>
    <t>4.6.1.1.1</t>
  </si>
  <si>
    <t xml:space="preserve">16A One lever one way switch </t>
  </si>
  <si>
    <t>4.6.2.1.1.2</t>
  </si>
  <si>
    <t>100x100mm PVC Cover plate</t>
  </si>
  <si>
    <t>ca8772b5-9433-4c9d-b256-c19cd63c383d</t>
  </si>
  <si>
    <t>149</t>
  </si>
  <si>
    <t>DB-A as per the schematic layout</t>
  </si>
  <si>
    <t>4.8.1.1</t>
  </si>
  <si>
    <t>ae71883c-cf85-49c8-8a38-0fb066c3aa14</t>
  </si>
  <si>
    <t>4.8.3.1</t>
  </si>
  <si>
    <t>e82e449b-0208-47f3-a91c-89a256834606</t>
  </si>
  <si>
    <t>Supply and drawing into conduit all wiring channel of PVC insulated earth conductors, excluding any connections.</t>
  </si>
  <si>
    <t>4.8.4.1.1</t>
  </si>
  <si>
    <t>4.8.5.1</t>
  </si>
  <si>
    <t>Supply and installation of all wireways with draw wire, round boxes, surface or flush boxes for fire installation, Data Installation, Security Installation</t>
  </si>
  <si>
    <t>9566c856-2b45-488d-9599-4689f60aa59c</t>
  </si>
  <si>
    <t>56c9ddb9-8baa-46dd-9c07-f4f30ca34058</t>
  </si>
  <si>
    <t>fd4f8071-27c0-45e2-aea4-a304c7fdcf82</t>
  </si>
  <si>
    <t>152</t>
  </si>
  <si>
    <t>0b868591-f8cb-40c1-81b2-098614a4c3fd</t>
  </si>
  <si>
    <t>4.9.2.1.2</t>
  </si>
  <si>
    <t>4.9.2.3.2</t>
  </si>
  <si>
    <t>Bond down conductors to roof sheets</t>
  </si>
  <si>
    <t>4.9.2.7</t>
  </si>
  <si>
    <t>ce2dc773-dca2-4a64-99b1-dc31b1b2e623</t>
  </si>
  <si>
    <t>4.11  SUNDRIES (ELECTRICAL INSTALLATION)</t>
  </si>
  <si>
    <t>156</t>
  </si>
  <si>
    <t>5.1.1</t>
  </si>
  <si>
    <t>18db29da-7483-400e-800b-4607ca757172</t>
  </si>
  <si>
    <t>3.11</t>
  </si>
  <si>
    <t>BILL</t>
  </si>
  <si>
    <t>BUILDING WORKS TOTAL</t>
  </si>
  <si>
    <t>01f9dc44-d23d-4cc5-b3b7-819b42eb32e9</t>
  </si>
  <si>
    <t>1.1.4</t>
  </si>
  <si>
    <t>1.1.8</t>
  </si>
  <si>
    <t>fc5c3b68-59b7-45c4-8c54-3a916de5b4e3</t>
  </si>
  <si>
    <t>CONTRACT:</t>
  </si>
  <si>
    <t>1.1.17</t>
  </si>
  <si>
    <t>99</t>
  </si>
  <si>
    <t>1a83e163-734b-4e69-80e8-417afc102fef</t>
  </si>
  <si>
    <t>Recruitment Process of Sub Contractors</t>
  </si>
  <si>
    <t>Overhead charges and profit on 1.1.19</t>
  </si>
  <si>
    <t>a4188771-aafe-4931-a74d-4c781dbc7f8c</t>
  </si>
  <si>
    <t>1a4c3915-db98-47c6-9187-8ca8e611337b</t>
  </si>
  <si>
    <t>1.1.28</t>
  </si>
  <si>
    <t xml:space="preserve">Cart materials and debris to unspecified sites and dump </t>
  </si>
  <si>
    <t>ha</t>
  </si>
  <si>
    <t>f95d9443-1b1c-4516-b1ab-4c1581996f6b</t>
  </si>
  <si>
    <t>2.1.10</t>
  </si>
  <si>
    <t>Existing Services</t>
  </si>
  <si>
    <t>6c574be7-d624-4efa-a0d5-aa628c7ab9e3</t>
  </si>
  <si>
    <t>35c81961-672c-4320-bb5b-54a24bf470ba</t>
  </si>
  <si>
    <t>Pipes</t>
  </si>
  <si>
    <t>3bc43a04-c55b-4b82-8433-6f7f91c913ca</t>
  </si>
  <si>
    <t>2.2.8.2</t>
  </si>
  <si>
    <t>ea2e8eff-b90e-4407-8258-61dc382fe71b</t>
  </si>
  <si>
    <t>Segmented Paving</t>
  </si>
  <si>
    <t>0,0 m - 1,0 m</t>
  </si>
  <si>
    <t>3b47f61b-a35a-47bb-89f1-04f52c89f5ac</t>
  </si>
  <si>
    <t xml:space="preserve">Precast kerbing to SABS 927   </t>
  </si>
  <si>
    <t>2.5.5.1</t>
  </si>
  <si>
    <t>2.5.1.1</t>
  </si>
  <si>
    <t>2.5.6.3</t>
  </si>
  <si>
    <t>1762996c-ba25-4f51-b1d9-4ec1559a9a4c</t>
  </si>
  <si>
    <t>Concrete walls (thickness between 150mm to 300mm)</t>
  </si>
  <si>
    <t>3.1.6.1.3</t>
  </si>
  <si>
    <t>3.1.2.1.10</t>
  </si>
  <si>
    <t>a2795f5d-dec2-4f63-bf81-7333171e4585</t>
  </si>
  <si>
    <t>8f27c6fb-1e2e-4cfd-b565-9e8c051a46b9</t>
  </si>
  <si>
    <t>3.1.6.2.1</t>
  </si>
  <si>
    <t>Curing Concrete Surfaces</t>
  </si>
  <si>
    <t>3.2.1.2.1</t>
  </si>
  <si>
    <t>4a2acbd4-a764-4167-b4f2-708b0224249e</t>
  </si>
  <si>
    <t>880f5e85-c92f-4c41-af6f-09cb25ae2ceb</t>
  </si>
  <si>
    <t>3.3.3.2</t>
  </si>
  <si>
    <t>78b6606f-8e02-4fd3-b736-4eb7f167052c</t>
  </si>
  <si>
    <t>Ground beams and Edge beams</t>
  </si>
  <si>
    <t xml:space="preserve">Smooth Formwork (Degree of Accuracy II) </t>
  </si>
  <si>
    <t>3.5.2.1.4</t>
  </si>
  <si>
    <t>0a9e86b5-4de0-420e-abf1-7ddcfd8e685f</t>
  </si>
  <si>
    <t xml:space="preserve">Y10 bars
</t>
  </si>
  <si>
    <t>110 mm brickwall</t>
  </si>
  <si>
    <t>540 mm brickwall</t>
  </si>
  <si>
    <t>0469ee9e-1af4-40c8-ae42-9337e6b1f40a</t>
  </si>
  <si>
    <t>f66de287-fdc8-46cc-adc1-00a8fd4f745e</t>
  </si>
  <si>
    <t xml:space="preserve">On flat roofs </t>
  </si>
  <si>
    <t>3.6.2.1</t>
  </si>
  <si>
    <t>4b135232-3e36-4a8f-83a3-3594f70dcd7e</t>
  </si>
  <si>
    <t>Fittings</t>
  </si>
  <si>
    <t>Broad flute closers</t>
  </si>
  <si>
    <t>3.7.1.7</t>
  </si>
  <si>
    <t>Frames, etc</t>
  </si>
  <si>
    <t>Timber Doors</t>
  </si>
  <si>
    <t>The following cupboard fittings have been measured as complete units i.e.  such units shall be deemed to include all components, assembling, housing, notching, glueing, blocking, planting on and screwing with countersunk screws, edge strips,decorative plastic finish, glass, ironmongery, metalwork, paint or varnish finishes, etc</t>
  </si>
  <si>
    <t>600 x 600 x 15mm “CAPCO DAIKEN” Excel-Tone pre-painted white New NDF square edge 99% RH resistant mineral fibre acoustic ceiling tiles laid into “CAPCO” T38/24W, 38 x 24 x 0.35mm pre-painted white exposed tee grid system. Main tees to be suspended at 1,200m centres by means of 19 x 0,5mm GMS strap hangers fixed to bulb of main tee with 4,2 x 13mm wafer-tek screws and to slab with 6 x 40mm express nails and M6 washers. All in accordance with SABISA guidelines and CAPCO</t>
  </si>
  <si>
    <t>bb7f0f5c-9143-4376-ab69-ba7cd226e571</t>
  </si>
  <si>
    <t>4b69a670-c5f8-40d5-a0e7-8cab0f52e243</t>
  </si>
  <si>
    <t>3.10.2.7</t>
  </si>
  <si>
    <t>3.10.2.3</t>
  </si>
  <si>
    <t>600f84ff-3241-45d7-ba5a-e540e1a2e016</t>
  </si>
  <si>
    <t>3.10.3.1</t>
  </si>
  <si>
    <t xml:space="preserve">Descriptions </t>
  </si>
  <si>
    <t xml:space="preserve">    </t>
  </si>
  <si>
    <t>3.11.1.1.1</t>
  </si>
  <si>
    <t>3.11.1.1.5</t>
  </si>
  <si>
    <t>3.11.1.2.3</t>
  </si>
  <si>
    <t>2e2000af-376b-4d61-a13c-75de175bbe3a</t>
  </si>
  <si>
    <t>3.11.1.3.1</t>
  </si>
  <si>
    <t>6bcdfdf8-0e77-4ed2-8cc0-66762a141cb1</t>
  </si>
  <si>
    <t>819dd103-2882-4404-a36d-48b17cd3c71b</t>
  </si>
  <si>
    <t>3.12.2.1.3</t>
  </si>
  <si>
    <t>3.12.5.2.2</t>
  </si>
  <si>
    <t>533588c0-099e-4c14-8b17-b23cd6168f1b</t>
  </si>
  <si>
    <t>3.12.5.1.4</t>
  </si>
  <si>
    <t>Internal Plaster</t>
  </si>
  <si>
    <t>Cement plaster on brickwork</t>
  </si>
  <si>
    <t>Sun Louvers</t>
  </si>
  <si>
    <t>3.13.1.2</t>
  </si>
  <si>
    <t>On narrow widths</t>
  </si>
  <si>
    <t>3.13.3.1.1</t>
  </si>
  <si>
    <t>3.13.3.2</t>
  </si>
  <si>
    <t>As supplied by Geberit (White), sealed to tiled walls with silicon sealant as necessary. Inclusive of fittings and associated fixtures</t>
  </si>
  <si>
    <t>3.14  TILING</t>
  </si>
  <si>
    <t>400c749e-56d1-4750-a39e-0d8fe6bc3a0a</t>
  </si>
  <si>
    <t>3.15.3.1.4</t>
  </si>
  <si>
    <t>da7bf224-cd75-4eb6-926d-d59e47b7a25c</t>
  </si>
  <si>
    <t>3.15.3.1.5.7</t>
  </si>
  <si>
    <t>3.15.3.1.5.3</t>
  </si>
  <si>
    <t>3.15.6.1.1</t>
  </si>
  <si>
    <t>4ca882a2-c2e3-485e-8400-e01bfc8517cc</t>
  </si>
  <si>
    <t>CobraÂ® trap, 40mm Chrome plated deep seal bottle trap with outlet for 50mm PVC, with 300mm long tailpipe with wall flange. Code: 385/35SQ. As per manufactures instruction</t>
  </si>
  <si>
    <t>2fc31af0-ba70-4ee1-bb02-7bf3334dd28a</t>
  </si>
  <si>
    <t>3.15.6.2.1.4</t>
  </si>
  <si>
    <t>3.16.2.1</t>
  </si>
  <si>
    <t>3.16.1.1.1</t>
  </si>
  <si>
    <t>c24645ba-6beb-4bc3-b69c-e9ab4b6389fa</t>
  </si>
  <si>
    <t>Prepare and apply one coat "Plascon Professional Gypsum and  Plaster Primer" and two coats "Plascon Professional Superior Satin PVA " paint</t>
  </si>
  <si>
    <t>165b6c73-23b7-4583-bfbc-11ae4cfe3807</t>
  </si>
  <si>
    <t>Surfaces shall be thoroughly washed down and allowed to dry completely before any paint is applied. Blistered or peeling paint shall be completely removed and cracks shall be opened, filled with a suitable filler and finished smooth</t>
  </si>
  <si>
    <t>41f63520-619b-4e30-9387-627f6db188be</t>
  </si>
  <si>
    <t>4.1  PRELIMINARIES &amp; EXISTING WORK</t>
  </si>
  <si>
    <t>4.1.1</t>
  </si>
  <si>
    <t>4.2.1.7</t>
  </si>
  <si>
    <t>b9575bdd-80cd-4754-9ffd-c4e5e9c56840</t>
  </si>
  <si>
    <t>4.2  LUMINAIRES &amp; EQUIPMENT</t>
  </si>
  <si>
    <t>51eba4bd-fa68-4c1f-9c07-2715a1b090dc</t>
  </si>
  <si>
    <t>4.2.3</t>
  </si>
  <si>
    <t>Supply</t>
  </si>
  <si>
    <t>Type A as specified</t>
  </si>
  <si>
    <t>2ead2513-540c-41ee-b5cb-fe7ec4d8f305</t>
  </si>
  <si>
    <t>4.2.8.1.1</t>
  </si>
  <si>
    <t>d8e19959-e408-4dbe-926b-651bcaf69961</t>
  </si>
  <si>
    <t>4.3.1</t>
  </si>
  <si>
    <t>4fb6fbc8-227c-42d0-b812-05bce4db7a1d</t>
  </si>
  <si>
    <t>fb2f6f62-0fed-4575-8552-087845558194</t>
  </si>
  <si>
    <t>16A dedicated single switched socket outlet complete with red toggle for powerskirting</t>
  </si>
  <si>
    <t>4.3.2.1.2.1</t>
  </si>
  <si>
    <t>e70623e5-92db-4a0e-a30b-a1bd201719bf</t>
  </si>
  <si>
    <t>d201e720-f977-4a19-b5a9-4fa63aff2271</t>
  </si>
  <si>
    <t>140da393-d80f-427e-886b-758223bf06e3</t>
  </si>
  <si>
    <t>4.3.3.1.1</t>
  </si>
  <si>
    <t>Supply and install galvanised trays,  wire mesh and cable ladders surface mounted to brickwork or concrete or laid in ceiling including all bends, tees, elbows, risers, droppers, hangers, fixing brackets unit struts, caddy clamps and all necessary accessories</t>
  </si>
  <si>
    <t>4.5.1</t>
  </si>
  <si>
    <t>Supply and install all light switches, complete with PVC cover plates, and all necessary accessories. (4x2 boxes measured elsewhere)</t>
  </si>
  <si>
    <t>4.5.3.1.2.2</t>
  </si>
  <si>
    <t>60mm dia PVC round boxes (1, 2, 3 or 4 way) recessed or surface</t>
  </si>
  <si>
    <t>4.6.3</t>
  </si>
  <si>
    <t>520d9f1b-d565-4c1d-b3de-f00e39e6b6ed</t>
  </si>
  <si>
    <t>4.8.3</t>
  </si>
  <si>
    <t>4ec7c24a-8df5-4356-a51d-1e795deea384</t>
  </si>
  <si>
    <t>4.7.1</t>
  </si>
  <si>
    <t>1ba4e569-6a0d-428f-8374-ef92307e0d56</t>
  </si>
  <si>
    <t>4.8.3.1.1</t>
  </si>
  <si>
    <t>Earth Wire</t>
  </si>
  <si>
    <t>c1e60fa1-9e4e-4d06-8b43-2bf6e4221cc9</t>
  </si>
  <si>
    <t>4.8.6.1.2.2</t>
  </si>
  <si>
    <t>ea4d175f-bda4-4ada-be4b-d0b0690dc7f7</t>
  </si>
  <si>
    <t>66180986-ea05-44e5-b86f-67efad013bbd</t>
  </si>
  <si>
    <t>b134dfba-e537-4bb7-94c0-37abac219d9a</t>
  </si>
  <si>
    <t>4.8.6.1.4.2</t>
  </si>
  <si>
    <t>5aeac620-421e-4ac0-8028-c94c3f2330d6</t>
  </si>
  <si>
    <t>4.8.6.1.6.2</t>
  </si>
  <si>
    <t>Earthing of wash basins including standard copper tape earthing strapping</t>
  </si>
  <si>
    <t>Earthing System</t>
  </si>
  <si>
    <t>4.9.1</t>
  </si>
  <si>
    <t>158d46aa-1e54-44eb-922d-817d1817f693</t>
  </si>
  <si>
    <t>c61d0d8f-92b6-4db8-b8af-4a3094c14abc</t>
  </si>
  <si>
    <t>69fd1d61-f014-438a-a6af-57fcaa2cfa83</t>
  </si>
  <si>
    <t>4.9.2.5.2</t>
  </si>
  <si>
    <t>4248ecc0-1b8f-4599-b508-87f6cc236263</t>
  </si>
  <si>
    <t>N</t>
  </si>
  <si>
    <t>4.9.2.7.2</t>
  </si>
  <si>
    <t>Sleeves</t>
  </si>
  <si>
    <t>4.11.1.2</t>
  </si>
  <si>
    <t>10eeb015-2fb9-4422-a349-621e509dbdd3</t>
  </si>
  <si>
    <t>LUMINAIRES &amp; EQUIPMENT</t>
  </si>
  <si>
    <t>5  PROVISIONAL SUMS</t>
  </si>
  <si>
    <t>3.15</t>
  </si>
  <si>
    <t>Project Settings</t>
  </si>
  <si>
    <t>6832a9e7-d31b-4b49-807c-dc3e78315819</t>
  </si>
  <si>
    <t>21bfb3bc-b9a1-4284-bb60-9055060fe04e</t>
  </si>
  <si>
    <t>d1c3f1b7-9dac-463b-a4eb-cbef1ddf1a72</t>
  </si>
  <si>
    <t>Dayworks</t>
  </si>
  <si>
    <t>Semi-Skilled</t>
  </si>
  <si>
    <t>d6fc6a41-d4a3-4534-80c7-f5618de65251</t>
  </si>
  <si>
    <t>a6044e83-2f63-404d-a582-0b8938eb7358</t>
  </si>
  <si>
    <t>Dismantle and remove stormwater pipelines encased in concrete regardless of diameter</t>
  </si>
  <si>
    <t>a06d06ab-f6ac-4fe0-9883-63434d496ab9</t>
  </si>
  <si>
    <t>Remove existing signage, store on site and replace regardless of size and type</t>
  </si>
  <si>
    <t xml:space="preserve">   0,25 m                     0,75 m</t>
  </si>
  <si>
    <t>be0ba593-8073-4421-8b84-2de0efa093dd</t>
  </si>
  <si>
    <t>0 to 1,0 m deep</t>
  </si>
  <si>
    <t>Rate to include props, scaffolding etc.</t>
  </si>
  <si>
    <t>Base</t>
  </si>
  <si>
    <t>2.4.1.1</t>
  </si>
  <si>
    <t>2.4.3.1</t>
  </si>
  <si>
    <t>3.1.1</t>
  </si>
  <si>
    <t>74baf204-c19d-4201-be23-8ba65b6f47ce</t>
  </si>
  <si>
    <t>3.1.2.1.1.1</t>
  </si>
  <si>
    <t>3.1.2.1.2</t>
  </si>
  <si>
    <t>3.1.2.1.6</t>
  </si>
  <si>
    <t>539eca77-b9c2-4e2d-b548-3dfa9bf69a4b</t>
  </si>
  <si>
    <t>3.2.1.2</t>
  </si>
  <si>
    <t>764be86f-a890-4c1e-b824-d9186887cf43</t>
  </si>
  <si>
    <t>3.3.1</t>
  </si>
  <si>
    <t>Excavate in earth not exceeding 2m deep</t>
  </si>
  <si>
    <t>20MPa/19mm concrete</t>
  </si>
  <si>
    <t>Apron</t>
  </si>
  <si>
    <t>7d38b872-c395-4689-99df-a4ef6ee59ad3</t>
  </si>
  <si>
    <t>3.4.3</t>
  </si>
  <si>
    <t xml:space="preserve">Edges, risers, ends and reveals not exceeding 300mm high or  wide </t>
  </si>
  <si>
    <t>7caa70cb-b019-4ddf-83a8-789d0a2468e4</t>
  </si>
  <si>
    <t>3.4.9.1.1</t>
  </si>
  <si>
    <t xml:space="preserve">Y20 bars
</t>
  </si>
  <si>
    <t xml:space="preserve">Fabric reinforcement </t>
  </si>
  <si>
    <t>3.4.11.1.1</t>
  </si>
  <si>
    <t>3.5.1</t>
  </si>
  <si>
    <t>Clean and rejuvivate facebrick walls using methodology approved by the Engineer</t>
  </si>
  <si>
    <t>3.5.2.1</t>
  </si>
  <si>
    <t>Brick reinforcement 75mm wide built into brick walls with sufficient laps at end joints, angles and intersections</t>
  </si>
  <si>
    <t>110 x 75mm Lintels in lengths exceeding 1,5m not exceeding 3.0m</t>
  </si>
  <si>
    <t>"Sikaflex Facade AT " elastic sealant including backing cord, bond breaker, primer, etc</t>
  </si>
  <si>
    <t>3.7.1</t>
  </si>
  <si>
    <t>b3c91576-7219-4947-afcd-1526e7ea1ddb</t>
  </si>
  <si>
    <t>9862c050-b379-4d13-b4c5-ca4443c89e4f</t>
  </si>
  <si>
    <t>298395f9-cbb2-4d9f-a487-c1d6ea499ed6</t>
  </si>
  <si>
    <t>3.8.2.1.1</t>
  </si>
  <si>
    <t>3.8.3.1.1.1</t>
  </si>
  <si>
    <t>3.9.1</t>
  </si>
  <si>
    <t>dd700332-246e-431e-88c3-096cb26d9dff</t>
  </si>
  <si>
    <t>3.10.2</t>
  </si>
  <si>
    <t>D037D-SS Cylinder Deadlock case dimensions 116.5mm x 78mm with forend dimensions 168mm x 22w  and 57mm backset</t>
  </si>
  <si>
    <t>2931d6b7-3f87-47c9-8c7d-239e71974246</t>
  </si>
  <si>
    <t>DDC106601-MK 66mm five pin euro-profiled double cylinder master keyed</t>
  </si>
  <si>
    <t>DCE-002 S.S Round cylinder escutcheon</t>
  </si>
  <si>
    <t>f97b35bc-61b2-4275-97f4-9d4d142f2614</t>
  </si>
  <si>
    <t>eecbe624-a35e-4e44-aa4d-dd77a7c453bd</t>
  </si>
  <si>
    <t>3.12.2</t>
  </si>
  <si>
    <t>3.12.2.1.7</t>
  </si>
  <si>
    <t>aa2fb15f-855a-489d-8ee1-07d62ab4d35f</t>
  </si>
  <si>
    <t>43ea7b57-f402-46a6-8b6f-68454189ef11</t>
  </si>
  <si>
    <t>3.12.5.1.8</t>
  </si>
  <si>
    <t>3.12.5.2</t>
  </si>
  <si>
    <t>Install sun louvers as per manufacturer's specification.</t>
  </si>
  <si>
    <t>bd63f791-6668-4a55-993f-1f6ba7a69a82</t>
  </si>
  <si>
    <t>b40d0de0-71dc-4d7f-a524-836de7f0d0ee</t>
  </si>
  <si>
    <t>3.14.2</t>
  </si>
  <si>
    <t>b6e3b2ca-24d0-43f5-95c1-74e909cd46df</t>
  </si>
  <si>
    <t>3.15.2.1</t>
  </si>
  <si>
    <t>3.15.2.1.4</t>
  </si>
  <si>
    <t>56 mm expansion socket</t>
  </si>
  <si>
    <t>af72bc6e-e1d8-49b0-946d-c798e5c00037</t>
  </si>
  <si>
    <t>110mm Y branch</t>
  </si>
  <si>
    <t>3910cb0e-3e40-460e-8adf-38cbf620fd4f</t>
  </si>
  <si>
    <t>40mm elbow</t>
  </si>
  <si>
    <t>aaa42409-13d9-47fd-9ca1-58840fe95512</t>
  </si>
  <si>
    <t>3.15.4.1</t>
  </si>
  <si>
    <t>Sanitary Fittings</t>
  </si>
  <si>
    <t>aca1f9c2-09ce-4633-9e06-f763a8c300bc</t>
  </si>
  <si>
    <t>Bathroom Accessories</t>
  </si>
  <si>
    <t>Waste Unions, Traps etc.</t>
  </si>
  <si>
    <t>Floor drain with permanent water seal and 6l basket. Manufactured from Stainless steel 304. To be connected in accordance with the SAN 10400 requirements and manufacturers instruction.</t>
  </si>
  <si>
    <t>3.15.11.1.2</t>
  </si>
  <si>
    <t>d64ce10d-427b-4f0f-9972-6bcddcdd8565</t>
  </si>
  <si>
    <t>970461cd-3f94-4cd9-b0be-6b9b1b3ca195</t>
  </si>
  <si>
    <t>3.16.2</t>
  </si>
  <si>
    <t>Mirror 450 x 900 mm high</t>
  </si>
  <si>
    <t>Previously painted plastered surfaces</t>
  </si>
  <si>
    <t>Surfaces shall be thoroughly rubbed and cleaned down.  Blistered or peeling paint shall be completely removed down to bare metal</t>
  </si>
  <si>
    <t>ec2a0813-c5d0-4e90-993f-948999de8cb8</t>
  </si>
  <si>
    <t>1ecf4333-4667-4e49-9a09-cdef208f6ac0</t>
  </si>
  <si>
    <t>5691851b-cc7d-4714-933b-9b426088a54b</t>
  </si>
  <si>
    <t>On external walls</t>
  </si>
  <si>
    <t>e160bf20-3921-4e59-adc5-0bc63c6f1e40</t>
  </si>
  <si>
    <t>Type C as specified</t>
  </si>
  <si>
    <t>ee758a4c-3885-4ee5-be11-95af66a6efe9</t>
  </si>
  <si>
    <t>790e6d46-6812-4a46-ad61-75c9a9e4970a</t>
  </si>
  <si>
    <t>4.2.7</t>
  </si>
  <si>
    <t>4.2.7.1.1</t>
  </si>
  <si>
    <t>Supply &amp; install powerskirting complete with cover surface mounted to brickwork, concrete  and drywall</t>
  </si>
  <si>
    <t>ce5e5df8-5f9a-4e09-b1df-835a521d9f73</t>
  </si>
  <si>
    <t>All outlets shall be complete with standard cover plates and all necessary accessories</t>
  </si>
  <si>
    <t>4.3.2.1.1</t>
  </si>
  <si>
    <t>38f6fa75-28e4-4ef1-89db-60562ae8dc3f</t>
  </si>
  <si>
    <t>9639ceeb-b47f-45c0-8f10-28ba506eb662</t>
  </si>
  <si>
    <t>4.4.1.4</t>
  </si>
  <si>
    <t>d374f96d-9862-48a5-81a8-5bef849acb63</t>
  </si>
  <si>
    <t>8993bf12-0455-40c0-85dd-d9450cf21e4c</t>
  </si>
  <si>
    <t>4.5.2.1.4</t>
  </si>
  <si>
    <t>Engraving of Cover Plates</t>
  </si>
  <si>
    <t>649a1d3d-0e9b-473a-9806-926491218039</t>
  </si>
  <si>
    <t>6f1386f0-f6b9-462d-b083-b5c7bf20d1c7</t>
  </si>
  <si>
    <t>Blank cover plates</t>
  </si>
  <si>
    <t>4.6.3.1.2</t>
  </si>
  <si>
    <t>4.6.3.1.2.2</t>
  </si>
  <si>
    <t>4.6.3.1.4.2</t>
  </si>
  <si>
    <t>4.7.1.1</t>
  </si>
  <si>
    <t>5346be3b-ee4c-4c39-b5d9-945983e60250</t>
  </si>
  <si>
    <t>Conductors</t>
  </si>
  <si>
    <t>3955debe-aaf7-4048-a954-4ece791ce895</t>
  </si>
  <si>
    <t>28a9ca6a-41b1-4c6a-a00e-4773f791bafc</t>
  </si>
  <si>
    <t>4.8.4.1.1.1</t>
  </si>
  <si>
    <t>4.8.6.1.2</t>
  </si>
  <si>
    <t>7e824255-caa8-45b6-b22b-d843bc8d0320</t>
  </si>
  <si>
    <t>4.8.6.1.6</t>
  </si>
  <si>
    <t>4.9.1.1.2</t>
  </si>
  <si>
    <t>4.9.1.2.4</t>
  </si>
  <si>
    <t>badf8c07-db11-4d4d-8521-f6036f5a70df</t>
  </si>
  <si>
    <t>efc34e27-dd01-4939-9f0d-623abb48662a</t>
  </si>
  <si>
    <t>Allow for twelve months free maintenance and guarantee</t>
  </si>
  <si>
    <t>LANDSCAPING</t>
  </si>
  <si>
    <t>PATENTED EARTH RETAINING SYSTEMS</t>
  </si>
  <si>
    <t>Vat Pct</t>
  </si>
  <si>
    <t>18680441-243a-48a0-b9af-b5f3e566d670</t>
  </si>
  <si>
    <t>RATE
R</t>
  </si>
  <si>
    <t>dd520553-ab18-4a5d-afde-d821f538a894</t>
  </si>
  <si>
    <t>c8d3815a-07d7-4b7e-a348-ef7e94cfac79</t>
  </si>
  <si>
    <t>Compliance with Asbestos Regulations</t>
  </si>
  <si>
    <t>2.1.1</t>
  </si>
  <si>
    <t>ce0ac74e-0e86-420d-ba69-edd4e3eb1357</t>
  </si>
  <si>
    <t>991e9a25-a519-4f9b-86e9-27f77497b356</t>
  </si>
  <si>
    <t>Cleaning and unblocking of existing stormwater culverts regardless of diameter (provision to be made for a water router)</t>
  </si>
  <si>
    <t>5d7d2bc3-1120-4700-8bac-1fecc33b7e07</t>
  </si>
  <si>
    <t>a49357f4-c391-4724-b103-8cf7c43d1d00</t>
  </si>
  <si>
    <t>2.1.11.1</t>
  </si>
  <si>
    <t>Excavation</t>
  </si>
  <si>
    <t>781e188b-729a-4fbc-bc59-9a7a2970a750</t>
  </si>
  <si>
    <t>450 mm diameter Class 100D</t>
  </si>
  <si>
    <t>e21ecd03-6c17-4316-af2c-885c2b736c0d</t>
  </si>
  <si>
    <t>2.2.5.1.1</t>
  </si>
  <si>
    <t>102</t>
  </si>
  <si>
    <t>Pipes in subsoil drainage systems:</t>
  </si>
  <si>
    <t>b5b83a0f-f89a-4517-9255-f072c50ea384</t>
  </si>
  <si>
    <t>2.3.1.1</t>
  </si>
  <si>
    <t>2.3.5.1</t>
  </si>
  <si>
    <t>f4e46a33-1478-4928-87a2-ebe1eb0e635a</t>
  </si>
  <si>
    <t>2.3.7.1</t>
  </si>
  <si>
    <t>23861846-b928-4c71-8712-082d00a55ca6</t>
  </si>
  <si>
    <t>75f07e42-5b85-436c-8be1-f563512a6f39</t>
  </si>
  <si>
    <t>106</t>
  </si>
  <si>
    <t>60c168d8-b31f-44e2-95b3-40337b5d627a</t>
  </si>
  <si>
    <t>0fa046f0-7943-4d02-9352-e07ed11360a9</t>
  </si>
  <si>
    <t>f0bfcaa1-7b24-41b1-98f4-c257f7b98033</t>
  </si>
  <si>
    <t>Strong room door (approx. 2.5m x 1.2m wide)</t>
  </si>
  <si>
    <t>3.1.5</t>
  </si>
  <si>
    <t>Timber skirting</t>
  </si>
  <si>
    <t>Electrical installations and fittings, including cabling</t>
  </si>
  <si>
    <t>Compaction of surfaces</t>
  </si>
  <si>
    <t>3.3.5</t>
  </si>
  <si>
    <t>a3ba686f-4945-4ec6-bed0-4c3d75260e6c</t>
  </si>
  <si>
    <t>7a603021-62c4-4720-9523-86c1660a770e</t>
  </si>
  <si>
    <t>3.4.2.2.1</t>
  </si>
  <si>
    <t>ffac5bd1-27e4-4474-b610-4bcb4cb0475c</t>
  </si>
  <si>
    <t>3.4.7</t>
  </si>
  <si>
    <t>113</t>
  </si>
  <si>
    <t xml:space="preserve">Y25 bars
</t>
  </si>
  <si>
    <t xml:space="preserve">Saw cut joints </t>
  </si>
  <si>
    <t>dff8025c-7f61-4505-afcd-d6821a2296f1</t>
  </si>
  <si>
    <t>Brickwork of NFP bricks  (21 MPa nominal compressive strength) in class I mortar</t>
  </si>
  <si>
    <t>3.5.4.1</t>
  </si>
  <si>
    <t>77c53226-fb8f-45ed-a9ff-2bf959fe6294</t>
  </si>
  <si>
    <t>3.5.5</t>
  </si>
  <si>
    <t>3.5.6.1</t>
  </si>
  <si>
    <t>3.6  WATERPROOFING</t>
  </si>
  <si>
    <t>eb679cd8-c7fd-4228-93db-cdc21f0fdd8e</t>
  </si>
  <si>
    <t>6a3a9d46-27e7-420f-a56a-62a4bdbf9104</t>
  </si>
  <si>
    <t>bcaa231d-292a-48d9-8f55-f279ef7e5a58</t>
  </si>
  <si>
    <t>3.8.1.1.1</t>
  </si>
  <si>
    <t>0ab2e0e3-3107-4a6e-b6c9-8b890e1d2ef3</t>
  </si>
  <si>
    <t>3.8.3</t>
  </si>
  <si>
    <t>Where described as secret fixed timber fittings shall be fixed with 10 x 40mm fluteded beechwood dowels</t>
  </si>
  <si>
    <t>DSC104301-MK 43mm five pin euro-profiled single cylinder master keyed</t>
  </si>
  <si>
    <t>120</t>
  </si>
  <si>
    <t>3.10.4.1.1</t>
  </si>
  <si>
    <t>3.11  STRUCTURAL STEELWORK</t>
  </si>
  <si>
    <t>c1876a5d-3599-41ef-b3d1-044a13dd62e4</t>
  </si>
  <si>
    <t>3.12  METALWORK</t>
  </si>
  <si>
    <t>IPE 180</t>
  </si>
  <si>
    <t>36efc789-a02f-4bd7-b233-5da493f74344</t>
  </si>
  <si>
    <t>45afb02b-2799-465d-9bb6-fb75f86cc6b5</t>
  </si>
  <si>
    <t>f6954262-2c67-43da-b1e2-976fda4b7ed2</t>
  </si>
  <si>
    <t xml:space="preserve">Charcoal powder coated or anodised aluminium doors complete with frame and subframes, ironmongery, glass, sealing, etc and fixing to brickwork or concrete </t>
  </si>
  <si>
    <t>124</t>
  </si>
  <si>
    <t>ac3d977c-1afa-4a89-868d-0aaeb8bf9261</t>
  </si>
  <si>
    <t>867ed22e-6410-4be0-baae-27a1e01dde86</t>
  </si>
  <si>
    <t>3.12.6</t>
  </si>
  <si>
    <t>Wall mounted notice board (1200mm x 900mm) with anodised aluminium frame and carpet surface</t>
  </si>
  <si>
    <t>113a8659-0498-47ba-9929-c8bf91d834e7</t>
  </si>
  <si>
    <t>Removal of existing plaster on walls</t>
  </si>
  <si>
    <t>bca3f87f-bc5a-4684-87ec-4a40a23695bd</t>
  </si>
  <si>
    <t>3.13.2.1.1</t>
  </si>
  <si>
    <t>On bathroom walls, Code: RN-SAMMW3</t>
  </si>
  <si>
    <t>On bathroom floor, Code: RN-STARGR</t>
  </si>
  <si>
    <t>3.14.3.1.3</t>
  </si>
  <si>
    <t>0563090f-aa37-4c7e-a0c0-275fa54d2821</t>
  </si>
  <si>
    <t>3.14.3.2.1</t>
  </si>
  <si>
    <t>"ASE080" 8mm M-Trim aluminium straight edge along top edge</t>
  </si>
  <si>
    <t>24b4c98a-427d-4124-883f-a23c04120dbe</t>
  </si>
  <si>
    <t>3.15.2.1.8</t>
  </si>
  <si>
    <t>110mm reducing Y branch</t>
  </si>
  <si>
    <t>110mm ringseal</t>
  </si>
  <si>
    <t>110mm connecting pipe</t>
  </si>
  <si>
    <t>131</t>
  </si>
  <si>
    <t>40mm diameter pipes</t>
  </si>
  <si>
    <t>40mm reducers</t>
  </si>
  <si>
    <t>3.15.4</t>
  </si>
  <si>
    <t>3.15.6.1</t>
  </si>
  <si>
    <t xml:space="preserve">Single bowl inset sink overall size 900 x 535mm wide with one 460 x 410 x 120mm  deep bowl fitted onto cupboard (elsewhere measured) including SPAZ F/I plumbing kit with 38mm waste fitting </t>
  </si>
  <si>
    <t xml:space="preserve">Soap dispenser for wall mounting, stainless steel, surface satin finished, front, material thickness 1.5 mm, curved front cover, cylinder lock, inspection window on front, suitable for liquid soaps and lotions, 0.8 liter soap tank, with plastic pull lever, incl. stainless steel screws and dowels. Overall size 100Wx304Hx134D. Code:359740.
</t>
  </si>
  <si>
    <t>Install paper towel dispenser</t>
  </si>
  <si>
    <t>b64883b7-3914-4047-b611-787021d83c2f</t>
  </si>
  <si>
    <t>Taps, valves, etc., including coupling to pipes and/or fittings</t>
  </si>
  <si>
    <t>3.15.7.1.1.2</t>
  </si>
  <si>
    <t>3.15.8</t>
  </si>
  <si>
    <t>3.15.8.1</t>
  </si>
  <si>
    <t>3.15.8.1.2</t>
  </si>
  <si>
    <t>40 x 300mm sink combination trap with deep seal P trap</t>
  </si>
  <si>
    <t>3.15.8.1.6</t>
  </si>
  <si>
    <t>735d00bf-68eb-40eb-b5dd-c1f41e7c7d3c</t>
  </si>
  <si>
    <t>4b54c40c-b944-4ae5-ab42-847d1c3b02e9</t>
  </si>
  <si>
    <t>3630ae97-7695-43b2-902a-8a168bfc302c</t>
  </si>
  <si>
    <t>3.17.4</t>
  </si>
  <si>
    <t>Paint on Metal, Plastic, etc.</t>
  </si>
  <si>
    <t>LUMINAIRES SCHEDULE</t>
  </si>
  <si>
    <t>On gates, grilles, louvres etc (both sides measured)</t>
  </si>
  <si>
    <t>Prepare and apply one coat "Dulux" wood primer two coats "Dulux" universal undercoat and three coats "Dulux" eggshell enamel paint</t>
  </si>
  <si>
    <t>4a9ae44a-fe05-4338-ab0a-06c733ab8bb5</t>
  </si>
  <si>
    <t>Type E as specified</t>
  </si>
  <si>
    <t>4.2.6.1.1</t>
  </si>
  <si>
    <t>4.3.1.1.1</t>
  </si>
  <si>
    <t>4.3.1.3.1</t>
  </si>
  <si>
    <t>4.3.1.4</t>
  </si>
  <si>
    <t>4.3.1.5.1</t>
  </si>
  <si>
    <t>690d32d2-9af4-4ea2-9bdc-be52fc0c7676</t>
  </si>
  <si>
    <t>4.3.3.1.1.1</t>
  </si>
  <si>
    <t>bec21182-a1e6-4c54-aee1-959c2267cda0</t>
  </si>
  <si>
    <t>4.5.1.2.2</t>
  </si>
  <si>
    <t>4.5.1.4.2</t>
  </si>
  <si>
    <t>4.5.2.1.2.1</t>
  </si>
  <si>
    <t>7820f9d5-074e-4dbf-90bd-5f8138491d8b</t>
  </si>
  <si>
    <t>4.5.2.1.4.1</t>
  </si>
  <si>
    <t>6631edbe-c906-4551-89e9-47172042430a</t>
  </si>
  <si>
    <t>4.5.4.1.1</t>
  </si>
  <si>
    <t>Allow for the labelling of distribution boards</t>
  </si>
  <si>
    <t>4.5.4.3.1</t>
  </si>
  <si>
    <t>4.6.1.1</t>
  </si>
  <si>
    <t>0d763a8e-3594-47fb-8220-d349d7a085b6</t>
  </si>
  <si>
    <t>4.6.1.1.1.1</t>
  </si>
  <si>
    <t>Supply and install all switch socket outlets, complete with PVC cover plates and all necessary accessories. (Boxes and conduit connections measured elsewhere)</t>
  </si>
  <si>
    <t>4.6.2.2.2.1</t>
  </si>
  <si>
    <t>Power Points</t>
  </si>
  <si>
    <t>4.6.3.1</t>
  </si>
  <si>
    <t>8cf7a49c-6453-440c-b999-6901d2aecad7</t>
  </si>
  <si>
    <t>419d6182-443e-4eb8-85bb-8aadff0cf215</t>
  </si>
  <si>
    <t>4.8  CABLING</t>
  </si>
  <si>
    <t>a4a126d9-f218-45b9-9538-751e68eeb181</t>
  </si>
  <si>
    <t>Supply and installation of PVC insulated copper conductors drawn into conduit or wiring channel in groups of 2,3,4 etc with the required colour coding, but excluding any wiring connections.</t>
  </si>
  <si>
    <t>cdbaf374-2a46-46ad-9e8c-38b4db8db3e6</t>
  </si>
  <si>
    <t>4.8.5.1.2</t>
  </si>
  <si>
    <t>Security, Data and Fire Installation</t>
  </si>
  <si>
    <t>P8000 (76 x 76 x 0.8mm thick)</t>
  </si>
  <si>
    <t>Bonds to electrical distribution board</t>
  </si>
  <si>
    <t>4.9.1.2</t>
  </si>
  <si>
    <t>13308eca-22ed-43d3-adb2-21304904f290</t>
  </si>
  <si>
    <t>Steel core re-inforced copper rod 1500x16mm diameter and brass coupling with driving cap driven into ground</t>
  </si>
  <si>
    <t>4.9.2.4</t>
  </si>
  <si>
    <t>49de68a3-20dc-4437-babd-2e0420aeab82</t>
  </si>
  <si>
    <t>Design, Supply &amp; Installation of HVAC Equipment</t>
  </si>
  <si>
    <t>4.11.1</t>
  </si>
  <si>
    <t>3.4</t>
  </si>
  <si>
    <t>5.1.1.1</t>
  </si>
  <si>
    <t>Mark upon item above 5.1.1</t>
  </si>
  <si>
    <t>2.2</t>
  </si>
  <si>
    <t>2.6</t>
  </si>
  <si>
    <t>PRELIMINARIES &amp; EXISTING WORK</t>
  </si>
  <si>
    <t>3.8</t>
  </si>
  <si>
    <t>NET TOTAL OF TENDER</t>
  </si>
  <si>
    <t>4.2</t>
  </si>
  <si>
    <t>4.6</t>
  </si>
  <si>
    <t>BILL 3</t>
  </si>
  <si>
    <t>PROVISIONAL SUMS TOTAL</t>
  </si>
  <si>
    <t>CPA Amount</t>
  </si>
  <si>
    <t>2cdb37c3-5598-441b-a9f4-519f0b069509</t>
  </si>
  <si>
    <t>1.1.2.1</t>
  </si>
  <si>
    <t>Engineer's Office</t>
  </si>
  <si>
    <t>Toilet facilities</t>
  </si>
  <si>
    <t>b9019b2c-735c-476e-ad50-d3a1cf6837f7</t>
  </si>
  <si>
    <t>1.1.10</t>
  </si>
  <si>
    <t>Time Related Items</t>
  </si>
  <si>
    <t>Allowance for Community Liaison Officer (CLO) at R5500 per month plus R200 monthly airtime allowance</t>
  </si>
  <si>
    <t>Overhead charges and profit on 1.1.12</t>
  </si>
  <si>
    <t>1.1.14</t>
  </si>
  <si>
    <t>1.1.21</t>
  </si>
  <si>
    <t>Overhead charges and profit on 1.1.23</t>
  </si>
  <si>
    <t>cde83d59-dfb2-4d57-ac8a-2d124798ad34</t>
  </si>
  <si>
    <t>1.1.26.1.1</t>
  </si>
  <si>
    <t>2.1.5</t>
  </si>
  <si>
    <t>23e061c6-5a98-4e0c-8184-a3f1006ebea1</t>
  </si>
  <si>
    <t>2.1.9</t>
  </si>
  <si>
    <t>Existing bituminous surfacing</t>
  </si>
  <si>
    <t>2.2.3</t>
  </si>
  <si>
    <t>6ae6bc84-7cfc-406e-bcf1-436e2f3371ed</t>
  </si>
  <si>
    <t>4a0267c9-f785-4911-b583-261bcfa46c1e</t>
  </si>
  <si>
    <t>2.2.7</t>
  </si>
  <si>
    <t>Sub Surface Drainage</t>
  </si>
  <si>
    <t>8eeab2ee-16c6-4ec4-8324-6a217a6b7205</t>
  </si>
  <si>
    <t>2.2.11</t>
  </si>
  <si>
    <t>Concrete caps for sub-soil drain pipes</t>
  </si>
  <si>
    <t>2.3.1</t>
  </si>
  <si>
    <t>Earthworks</t>
  </si>
  <si>
    <t>2.3.5</t>
  </si>
  <si>
    <t>250cd602-e820-493f-8a7a-df54cde7a63e</t>
  </si>
  <si>
    <t xml:space="preserve">20mm river sand layer
</t>
  </si>
  <si>
    <t xml:space="preserve">50mm thick segmental block paving, grey
</t>
  </si>
  <si>
    <t xml:space="preserve">Figure 12 Edge block (150mm x 75mm) including concrete backing and haunching
</t>
  </si>
  <si>
    <t>2.4.3</t>
  </si>
  <si>
    <t>2.5.1</t>
  </si>
  <si>
    <t>2.5.5</t>
  </si>
  <si>
    <t>Patented Earth Retaining Systems:</t>
  </si>
  <si>
    <t>4812e37f-f3a3-4e8d-a8ed-b5a36272e374</t>
  </si>
  <si>
    <t>3.1.1.2</t>
  </si>
  <si>
    <t>The removal and disposal of the asbestos roof sheeting will be undertaken by a Registered Asbestos Sub Contractor. The main Contractor shall arrange for the appointment of the Registered Asbestos Sub Contractor. The main Contractor and Sub Contractor shall ensure compliance with the Asbestos Regulations (2002) and the Asbestos Abatement Regulations (2020).</t>
  </si>
  <si>
    <t>a383b6aa-e315-4a69-aaeb-d1d5929bf654</t>
  </si>
  <si>
    <t>Steel burglar bars for windows (various sizes)</t>
  </si>
  <si>
    <t>Wall mounted mirrors (various sizes)</t>
  </si>
  <si>
    <t>6583b892-9ca7-49be-ac63-c05af21bb23f</t>
  </si>
  <si>
    <t>749506aa-09b5-4109-ad01-f586e8d3f780</t>
  </si>
  <si>
    <t xml:space="preserve">Breaking out for and forming openings through brick walls  for new doors and frames including necessary precast  concrete lintels and making good plaster on one side and  into reveals and face brickwork on other side and into  reveals and with ? concretethresholds with steel trowelled  finish (new doors and frames and making good paintwork  elsewhere) </t>
  </si>
  <si>
    <t>Backfilling to trenches, holes, etc</t>
  </si>
  <si>
    <t>3.4.1.2.1</t>
  </si>
  <si>
    <t>3.4.2.1</t>
  </si>
  <si>
    <t>c11d6f24-e486-4c27-a4ab-dde41de942ce</t>
  </si>
  <si>
    <t>Concrete coping</t>
  </si>
  <si>
    <t>cf18912f-8ae5-4932-b3ac-997fb49f829a</t>
  </si>
  <si>
    <t>3.4.4.1</t>
  </si>
  <si>
    <t>Curing surfaces of concrete with abe dura-cure curing compound applied at a rate of 0.11l/mÂ²</t>
  </si>
  <si>
    <t>3.4.6.1</t>
  </si>
  <si>
    <t>Bases</t>
  </si>
  <si>
    <t>3.4.8.1</t>
  </si>
  <si>
    <t>3.4.9.3</t>
  </si>
  <si>
    <t>8c0a97e1-85a6-46fd-972f-c5236c6a738b</t>
  </si>
  <si>
    <t>3.5  MASONRY</t>
  </si>
  <si>
    <t>3.5.2.1.1</t>
  </si>
  <si>
    <t>Half brick walls in beamfilling</t>
  </si>
  <si>
    <t>230mm Turning piece to lintels etc.</t>
  </si>
  <si>
    <t>aef72aeb-38ab-43a2-ab06-16e503b7af79</t>
  </si>
  <si>
    <t xml:space="preserve">Natural grey sills in single lengths bedded in class I mortar  including metal fixing lugs etc </t>
  </si>
  <si>
    <t>18a72a0f-43e0-48ad-8a08-ae357fe1858b</t>
  </si>
  <si>
    <t xml:space="preserve">One layer of 250 micron "Consol Plastics Gunplas USB  Green" waterproof sheeting sealed at laps with "Gunplas  Pressure Sensitive Tape" </t>
  </si>
  <si>
    <t>fc98538b-c8fe-4dd3-89ec-565a4e8bd24e</t>
  </si>
  <si>
    <t>a2c9e3c1-9596-4bb1-b061-c18ab718154f</t>
  </si>
  <si>
    <t>3.7.1.4</t>
  </si>
  <si>
    <t>As per door schedule</t>
  </si>
  <si>
    <t>D08</t>
  </si>
  <si>
    <t>7c49dab2-3e2e-4bad-9a1c-b4e3411a5b51</t>
  </si>
  <si>
    <t>c5ee029d-1a74-4785-94ec-e6b58e9d3782</t>
  </si>
  <si>
    <t>3.8.3.1.2</t>
  </si>
  <si>
    <t>5313c681-b5e1-4cec-9eca-dd87c1fe6487</t>
  </si>
  <si>
    <t>Timber cladding finish on interior to specialist's specification.</t>
  </si>
  <si>
    <t>117</t>
  </si>
  <si>
    <t>D036S-SS Cylinder Sash lock case dimensions 116.5mm x 78mm with forend dimensions 168mm x 22w ,backset 57mm and 61mm centres</t>
  </si>
  <si>
    <t>86ec085b-632d-4cc5-b36a-9b1da92e2acd</t>
  </si>
  <si>
    <t>DFB-SC-180 153mm manual flush bolt with heel</t>
  </si>
  <si>
    <t>DBC-SS-022 adjustable roller bolt</t>
  </si>
  <si>
    <t>3.10.3.1.1</t>
  </si>
  <si>
    <t xml:space="preserve">60 x 50 x 5mm L bars
</t>
  </si>
  <si>
    <t>3.11.1.2</t>
  </si>
  <si>
    <t>fded1627-9c6e-4bd2-a95d-bef59ad6c4d6</t>
  </si>
  <si>
    <t>f5a5053f-e23a-475d-bef1-a3a349697e54</t>
  </si>
  <si>
    <t>W02</t>
  </si>
  <si>
    <t>a0efaad3-4f32-4026-a0a3-f2e5d40dbafc</t>
  </si>
  <si>
    <t>3.12.3.1.4</t>
  </si>
  <si>
    <t>D04</t>
  </si>
  <si>
    <t>01f589d8-bcbc-4fff-bdad-d6c4f4dc04d4</t>
  </si>
  <si>
    <t>3.12.3.1.8</t>
  </si>
  <si>
    <t>4e89716b-ab9c-4092-955f-48df6080a101</t>
  </si>
  <si>
    <t>3.12.6.1.1</t>
  </si>
  <si>
    <t>8e5ef2a7-b669-4971-8958-94ad2b646f4b</t>
  </si>
  <si>
    <t>7ba859df-fdff-4b33-80fb-342fd2b44db7</t>
  </si>
  <si>
    <t>External Plaster</t>
  </si>
  <si>
    <t xml:space="preserve">Splayed mouldings 
</t>
  </si>
  <si>
    <t>3.14.2.1</t>
  </si>
  <si>
    <t>128</t>
  </si>
  <si>
    <t>110mm diameter pipes</t>
  </si>
  <si>
    <t>Extra over HDPE pipes for fittings</t>
  </si>
  <si>
    <t>3.15.2.1.10</t>
  </si>
  <si>
    <t>3.15.2.1.14</t>
  </si>
  <si>
    <t>110mm pan connector</t>
  </si>
  <si>
    <t>Hot and Cold Water Services</t>
  </si>
  <si>
    <t>c78b59fe-0e7d-49b2-a326-5f84f4c3392a</t>
  </si>
  <si>
    <t>3.15.3.1.5.10</t>
  </si>
  <si>
    <t>b118feba-9c6f-4f3e-b34a-3b5a9204bfc6</t>
  </si>
  <si>
    <t>5b16d3ec-78e7-41fd-892b-aaf4976d6dc4</t>
  </si>
  <si>
    <t>Water Closets</t>
  </si>
  <si>
    <t>Hand Wash Basin</t>
  </si>
  <si>
    <t>310ac05d-7b47-44f4-9525-71f3cb898471</t>
  </si>
  <si>
    <t>3.15.6.2.1.1</t>
  </si>
  <si>
    <t>Stainless steel single towel holder - 600mm</t>
  </si>
  <si>
    <t>f1819a31-e717-4d6a-8b3c-f47d2df1c98f</t>
  </si>
  <si>
    <t>e02aad17-7220-4d71-b3a5-9c5a480b3d06</t>
  </si>
  <si>
    <t>3.15.10.1</t>
  </si>
  <si>
    <t>3.15.11</t>
  </si>
  <si>
    <t>3.15.12.1</t>
  </si>
  <si>
    <t xml:space="preserve">Seamless aluminium Ogee gutters &amp; downpipes with baked enamel  finish </t>
  </si>
  <si>
    <t>100 x 75mm rainwater pipes, complete with fittings, connections and bends</t>
  </si>
  <si>
    <t>3.15.12.2.1</t>
  </si>
  <si>
    <t>3.15.14.1</t>
  </si>
  <si>
    <t>Signage must display the relevant SANS 1186 mark</t>
  </si>
  <si>
    <t>135</t>
  </si>
  <si>
    <t>Preparatory Work to Existing Work</t>
  </si>
  <si>
    <t>Prepare, touch up primer and apply one coat "Dulux" steel primer one coat "Dulux" universal undercoat and three coats "Dulux Dura 100" high gloss enamel paint</t>
  </si>
  <si>
    <t>3.17.4.1.2.3</t>
  </si>
  <si>
    <t>e4b245ee-62db-4034-880d-a230b35f25b7</t>
  </si>
  <si>
    <t>Specialist Signage</t>
  </si>
  <si>
    <t>3.17.6.2</t>
  </si>
  <si>
    <t>4.2.1.4</t>
  </si>
  <si>
    <t>6aae1b57-2d0b-4268-b1cf-7a8c19522e2e</t>
  </si>
  <si>
    <t>89ee9183-bcab-4628-a44e-882cc0308ffa</t>
  </si>
  <si>
    <t>139</t>
  </si>
  <si>
    <t>Powerskirting to be as type 'O-line/Cabstrut - 2 compartment 160mm x 60mm or other approved.</t>
  </si>
  <si>
    <t>6065a8b6-c6ee-40b8-a46e-f8c99d0e747b</t>
  </si>
  <si>
    <t>142</t>
  </si>
  <si>
    <t>4.5.1.1</t>
  </si>
  <si>
    <t>32mm diameter PVC chased in brickwork, fixed on surface, cast in concrete</t>
  </si>
  <si>
    <t>100x50mm (2"x4") PVC box recessed or surface</t>
  </si>
  <si>
    <t>4.5.2.1.6.1</t>
  </si>
  <si>
    <t>3d73d516-64e5-49de-a27b-5323e662a32a</t>
  </si>
  <si>
    <t>4.5.3.1</t>
  </si>
  <si>
    <t>4.5.3.1.1</t>
  </si>
  <si>
    <t>5bffc30a-2923-42f6-b8e8-5880c556ca65</t>
  </si>
  <si>
    <t>146</t>
  </si>
  <si>
    <t>4.5.4.3</t>
  </si>
  <si>
    <t>06ad603b-bb24-4d3d-bbbc-ec8bf370406e</t>
  </si>
  <si>
    <t>16A New RSA type Double three - pin switched socket outlet Flush mounted</t>
  </si>
  <si>
    <t>4.8.1.1.1</t>
  </si>
  <si>
    <t>Including the supply and fitting of Pratley Cable gland, shroud, making off the cable and fitting the gland to gland plates, switchgear or equipment including final connections of cable tails with lugs onto board terminals and including earth in EEC cables.</t>
  </si>
  <si>
    <t>3c9637e1-28b7-460c-86d6-d8050e028a7e</t>
  </si>
  <si>
    <t>Earthing of geysers including standard copper tape earthing strapping</t>
  </si>
  <si>
    <t>Allow for testing commissioning and issuing of Certificate</t>
  </si>
  <si>
    <t xml:space="preserve">50mm² Aluminium conductor with PVC insulation conductor from run along roof sheeting
</t>
  </si>
  <si>
    <t>1680541b-2d38-40cf-847b-375f5fa02dac</t>
  </si>
  <si>
    <t>50mm² Aluminium conductor with PVC insulation conductor from roof sheet down to earth spike</t>
  </si>
  <si>
    <t>4.9.2.2.1</t>
  </si>
  <si>
    <t>7d938170-9288-4135-8191-58c0b5aec6c6</t>
  </si>
  <si>
    <t>4.9.2.4.1</t>
  </si>
  <si>
    <t>153</t>
  </si>
  <si>
    <t>4.9.2.6.1</t>
  </si>
  <si>
    <t>c49fe315-9013-4efe-872d-233dfa849cd0</t>
  </si>
  <si>
    <t>4.10.2.1.1</t>
  </si>
  <si>
    <t xml:space="preserve">Allow for testing, balancing and commissioning the complete electrical installation and issuing of all necessary certificates </t>
  </si>
  <si>
    <t>STRUCTURAL STEELWORK</t>
  </si>
  <si>
    <t>157</t>
  </si>
  <si>
    <t>ROOF COVERINGS, ETC.</t>
  </si>
  <si>
    <t>METALWORK</t>
  </si>
  <si>
    <t>160</t>
  </si>
  <si>
    <t>1.1.1</t>
  </si>
  <si>
    <t>GUID</t>
  </si>
  <si>
    <t>Fixed Charge Items</t>
  </si>
  <si>
    <t>405c47a4-abd3-4579-aef4-769aea76c54d</t>
  </si>
  <si>
    <t>1.1.5</t>
  </si>
  <si>
    <t>044daea4-c499-4bc7-ba5c-1b5f28b5717c</t>
  </si>
  <si>
    <t>1.1.18</t>
  </si>
  <si>
    <t>1.1.21.1</t>
  </si>
  <si>
    <t>c76fea89-1d84-40ed-9e4f-7bb10c2491bb</t>
  </si>
  <si>
    <t>Overhead charges and profit on 1.1.21.1</t>
  </si>
  <si>
    <t>1.1.25</t>
  </si>
  <si>
    <t>1.1.25.1</t>
  </si>
  <si>
    <t>1.1.25.1.1</t>
  </si>
  <si>
    <t>05c356c5-3b31-466b-b0f1-ee95c15d0cbc</t>
  </si>
  <si>
    <t>Clear and grub Site</t>
  </si>
  <si>
    <t>2.1.11</t>
  </si>
  <si>
    <t>2.2.1.1</t>
  </si>
  <si>
    <t>8029b2e6-525b-41c6-8dfa-40cc54f67bcc</t>
  </si>
  <si>
    <t>2.2.3.1</t>
  </si>
  <si>
    <t>2.2.5.1</t>
  </si>
  <si>
    <t>Construct complete with grid inlets as per detail drawing</t>
  </si>
  <si>
    <t>Excavating soft material situated within the following depth ranges below the surface level:</t>
  </si>
  <si>
    <t>2.2.9.1</t>
  </si>
  <si>
    <t xml:space="preserve">Sand from commercial sources </t>
  </si>
  <si>
    <t>31af01e5-d850-41ea-8559-36d017f8a0d7</t>
  </si>
  <si>
    <t>Figure 8c Mountable kerb (300mm x 200mm) with 150mm x 150mm concrete fillet including concrete backing and haunching</t>
  </si>
  <si>
    <t>Löffelstein Retaining Wall</t>
  </si>
  <si>
    <t>55274caf-c12f-4963-bd7f-997d530cf14c</t>
  </si>
  <si>
    <t>3d09af4d-f05a-4cc6-b87e-76a4b1d714c5</t>
  </si>
  <si>
    <t>Timber / steel door frames and associated door, door fittings etc. (various sizes)</t>
  </si>
  <si>
    <t>3.1.2.1.11</t>
  </si>
  <si>
    <t>f5c75276-2395-4133-90d3-b58e78db8441</t>
  </si>
  <si>
    <t>3.1.6.1.4</t>
  </si>
  <si>
    <t>3.1.6.2.2</t>
  </si>
  <si>
    <t>Opening for aluminium doors and windows</t>
  </si>
  <si>
    <t>3.3  EARTHWORKS</t>
  </si>
  <si>
    <t>3.3.2.1</t>
  </si>
  <si>
    <t>3.3.4.1</t>
  </si>
  <si>
    <t>3.4.1.2.5</t>
  </si>
  <si>
    <t xml:space="preserve">Bases </t>
  </si>
  <si>
    <t>Unreinforced Concrete Cast on Existing Work</t>
  </si>
  <si>
    <t>Beams propped up exceeding 1,5m and not exceeding 3,5m  high</t>
  </si>
  <si>
    <t>c6bb1355-8b40-4276-8f9a-04f1bc76597d</t>
  </si>
  <si>
    <t>Superstructure</t>
  </si>
  <si>
    <t>3.5.2.1.5</t>
  </si>
  <si>
    <t>fc8c6e70-bfbd-4d2a-b356-d44e42b9e69c</t>
  </si>
  <si>
    <t>76c6ac22-b44f-4de0-aef9-ba0143a91a5c</t>
  </si>
  <si>
    <t>NUTEC- Cement/Fibre-Cement Window Sills</t>
  </si>
  <si>
    <t>Install aluminium ventilation grille</t>
  </si>
  <si>
    <t>3.6.2.2</t>
  </si>
  <si>
    <t>3.6.2.2.1.1</t>
  </si>
  <si>
    <t>462mm girth barge flashing</t>
  </si>
  <si>
    <t>3.7.1.8</t>
  </si>
  <si>
    <t>b8f3a683-7874-440e-b700-e6b1ba0985b8</t>
  </si>
  <si>
    <t>Hardwood single door frames</t>
  </si>
  <si>
    <t>c80e57cf-8f83-4b25-b441-6e2bf9127f6f</t>
  </si>
  <si>
    <t>Kitchen cupboards, Counters etc.</t>
  </si>
  <si>
    <t>3.9.1.1</t>
  </si>
  <si>
    <t>3.9.1.2.1</t>
  </si>
  <si>
    <t>Install sound proof dry wall / partition including all fittings as per manufacturer's specification</t>
  </si>
  <si>
    <t>Finishes to ironmongery</t>
  </si>
  <si>
    <t>3.10.2.4</t>
  </si>
  <si>
    <t xml:space="preserve">Design, supply and install roof structure, including purlins and any necessary  permanent or temporary bracing and galvanising </t>
  </si>
  <si>
    <t>3.11.1.1.2</t>
  </si>
  <si>
    <t xml:space="preserve">50 x 50 x 5mm L bars
</t>
  </si>
  <si>
    <t>175 x 75 x 20 x 2.5 CFLC purlins</t>
  </si>
  <si>
    <t>3.11.1.1.6</t>
  </si>
  <si>
    <t>92f46d03-7d12-4fc3-9569-6d5fb28e173b</t>
  </si>
  <si>
    <t>3.11.1.2.4</t>
  </si>
  <si>
    <t>350 x 250 x 16mm thick base plate bolted to concrete and steel</t>
  </si>
  <si>
    <t>3.11.1.3.2</t>
  </si>
  <si>
    <t>Preparation of shop detail drawings</t>
  </si>
  <si>
    <t>3.12.2.1.4</t>
  </si>
  <si>
    <t>W06</t>
  </si>
  <si>
    <t>b330d45f-2079-4217-83d6-716e986803cd</t>
  </si>
  <si>
    <t>c794ba7a-31fc-4fe5-8da3-0e88da9bf4d9</t>
  </si>
  <si>
    <t>3.12.5.1.1</t>
  </si>
  <si>
    <t>3.13.2.1</t>
  </si>
  <si>
    <t>3.13.3.3</t>
  </si>
  <si>
    <t>a76e34e7-b58f-4cee-badf-b67518ce6b99</t>
  </si>
  <si>
    <t>Ceramic wall tile fixed with Porcelain Fix and Tal Wall and Floor Grout, with 3mm spacers, strcitly in  accordance with manufacturer's instructions</t>
  </si>
  <si>
    <t>On kitchen floor, Code: RN-EVOLMG</t>
  </si>
  <si>
    <t>3.15  PLUMBING &amp; DRAINAGE</t>
  </si>
  <si>
    <t>9aaec370-2789-44f0-b413-dd8e06cb89bb</t>
  </si>
  <si>
    <t>8deb6559-12a8-4232-9337-cc577436f667</t>
  </si>
  <si>
    <t>3.15.3.1.1</t>
  </si>
  <si>
    <t>3.15.3.1.5</t>
  </si>
  <si>
    <t>32mm elbow</t>
  </si>
  <si>
    <t>385b437f-238d-46fc-85c4-08e7b1fcd5d4</t>
  </si>
  <si>
    <t>3.15.3.1.5.4</t>
  </si>
  <si>
    <t>3.15.3.1.5.8</t>
  </si>
  <si>
    <t>b67c9a58-e69f-40a2-88e2-5647c8e7e40f</t>
  </si>
  <si>
    <t>3.15.6.1.2</t>
  </si>
  <si>
    <t>Double toilet roll holder with spindle system for wall mounting, stainless steel, surface satin finished, material thickness 1.5 mm, curved front cover, cylinder lock, for 2 rolls with max. Ã˜ 120 mm, second roll will be released after consumption of first roll, with spindles, reserve roll not visible, incl. stainless steel screws and dowels. Overall size 156Wx303Hx141D. Code: 359715.</t>
  </si>
  <si>
    <t>e54e3c73-5bea-4fa5-83ec-69d521c487c9</t>
  </si>
  <si>
    <t>3.15.6.2.1.5</t>
  </si>
  <si>
    <t>c0fb56fd-5d22-46c8-a217-dc559aaf897b</t>
  </si>
  <si>
    <t>67a77ff7-07da-4d6d-a23e-e573497d92a9</t>
  </si>
  <si>
    <t>38mm Rubber deep seal P trap</t>
  </si>
  <si>
    <t>2b9b1da0-7cec-465a-92d0-834736066294</t>
  </si>
  <si>
    <t>160 x 125 x 0,8mm Ogee gutters, complete with fittings and connections</t>
  </si>
  <si>
    <t>9kg DCP fire extinguisher</t>
  </si>
  <si>
    <t>0a0730c5-edc4-4099-aca4-b7126b376a44</t>
  </si>
  <si>
    <t>On steel windows with burglar bars (both sides measured)</t>
  </si>
  <si>
    <t>Extrenal building signage to architect's specifications for Human Settlements offices</t>
  </si>
  <si>
    <t>3b8a302f-9537-4142-b79c-233b97185f85</t>
  </si>
  <si>
    <t>4.2.1.8</t>
  </si>
  <si>
    <t>cf76e384-a51e-4b7c-b1a7-9d81a5f28dce</t>
  </si>
  <si>
    <t>Type AE as specified</t>
  </si>
  <si>
    <t>2d9cd254-91b7-4d6c-893c-06806239c1e2</t>
  </si>
  <si>
    <t>4.2.4</t>
  </si>
  <si>
    <t>4.2.5.1.1</t>
  </si>
  <si>
    <t>Type G as specified</t>
  </si>
  <si>
    <t>Covers for powerskirting</t>
  </si>
  <si>
    <t>1aae8e44-13ce-4478-9c31-e6fc97b96660</t>
  </si>
  <si>
    <t>4.3.2</t>
  </si>
  <si>
    <t>215885a6-50c7-406e-b82d-7eb6526cfac2</t>
  </si>
  <si>
    <t>4.3.3.1.2</t>
  </si>
  <si>
    <t>4.4.1.1</t>
  </si>
  <si>
    <t>4.5.2</t>
  </si>
  <si>
    <t>Counduit Boxes and Fittings</t>
  </si>
  <si>
    <t>4.5.2.1.1</t>
  </si>
  <si>
    <t>67beaef7-f2dc-4e7e-af00-f85b246c788d</t>
  </si>
  <si>
    <t>ee2eba1f-3081-4f2c-8178-4124fdd2eca4</t>
  </si>
  <si>
    <t>4.5.3.1.1.1</t>
  </si>
  <si>
    <t>4.5.3.1.3.1</t>
  </si>
  <si>
    <t>4.6  LIGHT SWITCHES, SOCKET OUTLETS &amp; POWER POINTS</t>
  </si>
  <si>
    <t>c5731b7c-d22a-4817-b9e6-5904cf1459a8</t>
  </si>
  <si>
    <t>4.6.1.1.2</t>
  </si>
  <si>
    <t>a3400f1e-3304-4a61-89ae-c5c6947c34e9</t>
  </si>
  <si>
    <t>39251302-8a79-4566-82cb-921657c0d185</t>
  </si>
  <si>
    <t>8187387b-0e1e-464c-8b52-0f7292064436</t>
  </si>
  <si>
    <t>4.8.3.1.2</t>
  </si>
  <si>
    <t>4mm²</t>
  </si>
  <si>
    <t>4.8.4</t>
  </si>
  <si>
    <t>b73d18a5-8714-4e29-9c67-8970a86e1919</t>
  </si>
  <si>
    <t>4.8.6.1.1.1</t>
  </si>
  <si>
    <t>4.8.6.1.3.1</t>
  </si>
  <si>
    <t>4.8.6.1.5.1</t>
  </si>
  <si>
    <t>4.9  EARTHING SYSTEM &amp; LIGHTNING PROTECTION</t>
  </si>
  <si>
    <t>4.9.2</t>
  </si>
  <si>
    <t>a49c14e6-dc18-450c-ae50-693e284897a1</t>
  </si>
  <si>
    <t>Bonds from down conductor to roof sheets and gutters</t>
  </si>
  <si>
    <t>58160298-c164-456b-9a35-c85584b2aecf</t>
  </si>
  <si>
    <t>113b79b1-d85b-4a0a-b3e3-fa6fc0cec17c</t>
  </si>
  <si>
    <t>4.9.2.7.3</t>
  </si>
  <si>
    <t>Trenching</t>
  </si>
  <si>
    <t>Intermediate material</t>
  </si>
  <si>
    <t>4.11.1.3</t>
  </si>
  <si>
    <t>PRELIMINARY &amp; GENERAL</t>
  </si>
  <si>
    <t>3.12</t>
  </si>
  <si>
    <t>3.16</t>
  </si>
  <si>
    <t>Excavate by hand in soft material to expose existing services, backfill and compact</t>
  </si>
  <si>
    <t>Investigating and locating existing services</t>
  </si>
  <si>
    <t>BROUGHT FORWARD</t>
  </si>
  <si>
    <t>1.1.17.1</t>
  </si>
  <si>
    <t>1.1.11.1</t>
  </si>
  <si>
    <t>88632ae0-6d60-46f6-8042-7166f412e3c2</t>
  </si>
  <si>
    <t>1.1.9</t>
  </si>
  <si>
    <t>Labour</t>
  </si>
  <si>
    <t>Provision of Bedding</t>
  </si>
  <si>
    <t>25619e66-3601-46cc-86ac-f680a6c3f7be</t>
  </si>
  <si>
    <t>2.1.1.2.1</t>
  </si>
  <si>
    <t>d1f6c703-3419-452a-87d4-c848d59e5498</t>
  </si>
  <si>
    <t>2.1.1.1</t>
  </si>
  <si>
    <t>656a82c3-aad1-4ddd-ae1f-c626b33773ae</t>
  </si>
  <si>
    <t>Supply, handle, lay, bed on Class C with spigot and socket concrete pipes</t>
  </si>
  <si>
    <t>Overhaul</t>
  </si>
  <si>
    <t>0 m up to 1,5 m</t>
  </si>
  <si>
    <t>Crushed stone obtained from commercial sources</t>
  </si>
  <si>
    <t>2.2.9.2.1</t>
  </si>
  <si>
    <t>Unplasticised PVC pipes and fittings, normal duty complete with couplings</t>
  </si>
  <si>
    <t xml:space="preserve"> 110 mm internal dia. perforated</t>
  </si>
  <si>
    <t>5cde6f67-b1da-4cfc-8372-666de2b7c5c1</t>
  </si>
  <si>
    <t>ebb9add1-6f42-4e49-ba6c-2c9091e5b0b7</t>
  </si>
  <si>
    <t>2.4.1.2</t>
  </si>
  <si>
    <t>22a3bdca-edd4-4b43-9a80-0f586c23ff0d</t>
  </si>
  <si>
    <t>3.1.2.1.3</t>
  </si>
  <si>
    <t>Non-reflectorized paint applied at nominal rate of 0.42/m2</t>
  </si>
  <si>
    <t>96649764-7e65-4f3b-9354-ee0946731313</t>
  </si>
  <si>
    <t>2.6  LANDSCAPING</t>
  </si>
  <si>
    <t>3.1.2.1.1.2</t>
  </si>
  <si>
    <t>a7759b0f-756a-4d89-b53e-9a9f4d0a8cb0</t>
  </si>
  <si>
    <t>17651776-f3ef-4848-87de-85395e13b310</t>
  </si>
  <si>
    <t>3.1.2</t>
  </si>
  <si>
    <t>Timber counter at reception area</t>
  </si>
  <si>
    <t>3.1.2.1.7</t>
  </si>
  <si>
    <t>f24aa457-f05b-45fa-b2eb-685be4ea7982</t>
  </si>
  <si>
    <t>193b2a10-a6b4-44ca-9b7c-c5931af689d3</t>
  </si>
  <si>
    <t>Surface beds</t>
  </si>
  <si>
    <t>3.3.2</t>
  </si>
  <si>
    <t>3009d6c8-6150-4883-b4e8-e62587c82804</t>
  </si>
  <si>
    <t>a5eaa0cd-f68c-47db-afa8-489f1a98b6ae</t>
  </si>
  <si>
    <t>edeeff8e-78d6-4357-b4ab-655a905bebe0</t>
  </si>
  <si>
    <t>cbb35f66-c368-4039-8f1b-36f0a6c03bcd</t>
  </si>
  <si>
    <t>85b93f22-8f0f-4418-a1fa-a9f736607eee</t>
  </si>
  <si>
    <t>3.5.2</t>
  </si>
  <si>
    <t>Type 311 fabric reinforcement in concrete surface beds, slabs,  etc</t>
  </si>
  <si>
    <t xml:space="preserve">Expansion joints with 10mm softboard between vertical  concrete and brick surfaces </t>
  </si>
  <si>
    <t xml:space="preserve">Under surface beds </t>
  </si>
  <si>
    <t>49dd02cc-19c8-48b8-8585-245f51215038</t>
  </si>
  <si>
    <t>0c3d4404-8a37-426c-a920-8242e591164b</t>
  </si>
  <si>
    <t>3.6.2.2.1</t>
  </si>
  <si>
    <t>Profiled Metal Sheeting and Accessories</t>
  </si>
  <si>
    <t>6 x 18mm in expansion joints in floors</t>
  </si>
  <si>
    <t>b29f69b4-4e93-4304-ba38-8f180190edc1</t>
  </si>
  <si>
    <t>3.8.2.1.2</t>
  </si>
  <si>
    <t>c2793ec3-8e4e-437a-b6d4-04275d24371d</t>
  </si>
  <si>
    <t>3.8.3.1.1.2</t>
  </si>
  <si>
    <t>Reception capentry and joinery</t>
  </si>
  <si>
    <t>c49ae789-7d36-4db7-8ec8-d28b1190b31c</t>
  </si>
  <si>
    <t>3.10.2.1.1</t>
  </si>
  <si>
    <t>e6836584-4af6-4d45-a736-f8c09624602c</t>
  </si>
  <si>
    <t>3.10.2.8</t>
  </si>
  <si>
    <t>3.10.3</t>
  </si>
  <si>
    <t>3.11.1</t>
  </si>
  <si>
    <t>19f7e210-2be4-40a3-ba49-36a492d8631d</t>
  </si>
  <si>
    <t>Steel work installation certificate</t>
  </si>
  <si>
    <t>3.12.2.1</t>
  </si>
  <si>
    <t>6869621d-579d-4375-8f42-36642498bc13</t>
  </si>
  <si>
    <t>982645df-fb53-400b-8b50-851a2762db0d</t>
  </si>
  <si>
    <t xml:space="preserve">Charcoal powder coated aluminium windows and window frame complete with  with subframes, ironmongery, glass, sealing, etc and fixing to brickwork or concrete. </t>
  </si>
  <si>
    <t>f7d9b719-3b17-4609-9b2e-d72e3d46e3cb</t>
  </si>
  <si>
    <t>3.12.2.1.8</t>
  </si>
  <si>
    <t>3.12.3</t>
  </si>
  <si>
    <t>Aluminium Doors &amp; Frames</t>
  </si>
  <si>
    <t>3.12.4.1</t>
  </si>
  <si>
    <t>2a1a2666-4a67-4ac9-833d-feb98871c27b</t>
  </si>
  <si>
    <t>Window &amp; Door Security</t>
  </si>
  <si>
    <t>3.12.5.1.5</t>
  </si>
  <si>
    <t>3.14.3</t>
  </si>
  <si>
    <t>3.12.6.1</t>
  </si>
  <si>
    <t>3.13.1</t>
  </si>
  <si>
    <t>3.15.1</t>
  </si>
  <si>
    <t>7629e013-842e-43be-a27d-4a734eeda11f</t>
  </si>
  <si>
    <t>1fe355d9-5bea-4012-91c1-15888a586086</t>
  </si>
  <si>
    <t>3.15.2.1.1</t>
  </si>
  <si>
    <t>3.15.2.1.5</t>
  </si>
  <si>
    <t>32mm reducer</t>
  </si>
  <si>
    <t>c7cda565-796d-425b-9599-7ddae36cc300</t>
  </si>
  <si>
    <t>Sinks</t>
  </si>
  <si>
    <t>3.15.6.1.1.1</t>
  </si>
  <si>
    <t>945a9e22-c05a-4bb8-99aa-0b00fa0764cb</t>
  </si>
  <si>
    <t>3.15.6.1.3.1</t>
  </si>
  <si>
    <t>Install toilet roll holder</t>
  </si>
  <si>
    <t>fafda3ec-4982-4dcf-8ca2-81f4d87bf632</t>
  </si>
  <si>
    <t>cef3510d-197d-483f-ae89-cdf6b169f3a4</t>
  </si>
  <si>
    <t>a53611ac-9bce-4db7-a630-af08c4056214</t>
  </si>
  <si>
    <t>9a362adc-a04e-4fcc-9bf9-b4886c9af2da</t>
  </si>
  <si>
    <t>Male toilet signage</t>
  </si>
  <si>
    <t>34642ef0-93af-416b-b4d2-2c4a1e1c1fc3</t>
  </si>
  <si>
    <t>Female toilet signage</t>
  </si>
  <si>
    <t>Rainwater Disposal</t>
  </si>
  <si>
    <t>3.17.1</t>
  </si>
  <si>
    <t>4b287071-b44a-45b4-a46a-ddcc4b92d137</t>
  </si>
  <si>
    <t>034f0bc9-2a47-48c3-84c2-121629c7913b</t>
  </si>
  <si>
    <t>Two coats carbolineum wood preservative</t>
  </si>
  <si>
    <t>2c1ffbc9-c188-44d7-a2c2-8e30f6ef917a</t>
  </si>
  <si>
    <t>3.17.5.1.1</t>
  </si>
  <si>
    <t>3.17.5.1.2.1</t>
  </si>
  <si>
    <t>95a56741-690f-45ce-9292-2aecde38a5e2</t>
  </si>
  <si>
    <t>4.2.4.1.1</t>
  </si>
  <si>
    <t>a775ada0-f99a-480b-b584-e0374555330f</t>
  </si>
  <si>
    <t>19f42d3d-d569-4626-bc45-5ff34745eb84</t>
  </si>
  <si>
    <t>68e1555a-c19d-46cd-a30e-7cadb0bad621</t>
  </si>
  <si>
    <t>2ff12f2e-e7a2-45c1-a45a-fda1e393b3f9</t>
  </si>
  <si>
    <t xml:space="preserve">All prices listed below must make provision for the delivery to Site and must include all materials deemed necessary for commissioning of equipment in full, including all handling costs, insurance and any other costs involved in the delivery of material and for complete installation of the electrical work. </t>
  </si>
  <si>
    <t>f0e175c7-9eb6-4845-ad96-e4bc948e9fbd</t>
  </si>
  <si>
    <t>4.2.8</t>
  </si>
  <si>
    <t>1773e905-67f4-4c21-a10b-2cd5eaf2aed5</t>
  </si>
  <si>
    <t>167b69dc-184b-4e64-a668-80cc9feba2d0</t>
  </si>
  <si>
    <t>4.3.2.1.2</t>
  </si>
  <si>
    <t>4.3.2.1.2.2</t>
  </si>
  <si>
    <t>74142b7b-8d4b-4a3a-8a71-35d796b19447</t>
  </si>
  <si>
    <t>0de50a88-aebf-43b2-baf3-949c9efa87e8</t>
  </si>
  <si>
    <t>f7999de1-7afd-4565-9558-8b060ac9012e</t>
  </si>
  <si>
    <t>b0c7da1a-325c-4d5b-9b3d-c75bb15002f3</t>
  </si>
  <si>
    <t>fa4e38af-7058-4b81-9b5f-f79e4b529bb7</t>
  </si>
  <si>
    <t>f5c6ff0b-07ae-4715-a2cc-c3beac8d8df6</t>
  </si>
  <si>
    <t>7f5510d2-ead8-4beb-953d-d36feffaf0c0</t>
  </si>
  <si>
    <t>8cbfae72-fd68-452b-9bc1-29c5fae75501</t>
  </si>
  <si>
    <t>4.5.2.1.5</t>
  </si>
  <si>
    <t>2deb7302-ed84-418e-9668-7d55fedfba4d</t>
  </si>
  <si>
    <t>ccd35bf9-f905-47c7-807b-1aa5e2c6071a</t>
  </si>
  <si>
    <t>43e47f22-29f5-4612-a7a0-1021cb58cc35</t>
  </si>
  <si>
    <t>20mm diameter conduit ends</t>
  </si>
  <si>
    <t>68d89ade-f635-4285-bb2b-67dcc17ccc7c</t>
  </si>
  <si>
    <t>Allow for the labelling of all cables</t>
  </si>
  <si>
    <t>Switch Socket Outlets</t>
  </si>
  <si>
    <t>f302d08b-24aa-41cb-93b0-b6806947725c</t>
  </si>
  <si>
    <t>4.6.3.1.3</t>
  </si>
  <si>
    <t>5A unswitched socket outlets for lighting</t>
  </si>
  <si>
    <t>4.6.3.1.1.1</t>
  </si>
  <si>
    <t>92701cd2-968b-4a7d-995f-9a7db8844201</t>
  </si>
  <si>
    <t>4.6.3.1.3.1</t>
  </si>
  <si>
    <t>e8294abe-f226-4881-895c-92802cf9258f</t>
  </si>
  <si>
    <t>Draw Wire</t>
  </si>
  <si>
    <t>4.8.4.1.1.2</t>
  </si>
  <si>
    <t>4.9.1.2.1</t>
  </si>
  <si>
    <t>4.8.6.1.3</t>
  </si>
  <si>
    <t>fbdf5549-e068-4338-a819-7377619eef61</t>
  </si>
  <si>
    <t>c8a4e044-1ea1-4233-83f8-26766f710f71</t>
  </si>
  <si>
    <t>Lightning protection Test point incl 100x100 box and engraved cover as per specification</t>
  </si>
  <si>
    <t>4.10.1.1.1</t>
  </si>
  <si>
    <t>4.10.2.1</t>
  </si>
  <si>
    <t>SUNDRIES (ELECTRICAL INSTALLATION)</t>
  </si>
  <si>
    <t>POWERSKIRTING &amp; TRUNKING</t>
  </si>
  <si>
    <t>CONDUITS</t>
  </si>
  <si>
    <t>Tender Amount Formula</t>
  </si>
  <si>
    <t>PROVISIONAL SUMS</t>
  </si>
  <si>
    <t>3480f014-9128-45ea-92f0-0fae2448a5bf</t>
  </si>
  <si>
    <t>c8fc71c9-4a5d-46e4-81e6-b4c40d6d58fb</t>
  </si>
  <si>
    <t>QUANTITY</t>
  </si>
  <si>
    <t>Water supplies,electric power and communications</t>
  </si>
  <si>
    <t>46e67117-001b-4374-9db1-895246b10725</t>
  </si>
  <si>
    <t>74749a1c-2608-4f73-ab26-8a155969fb6b</t>
  </si>
  <si>
    <t>9db3dcc4-4b86-4f0c-ab17-2438a6600fcd</t>
  </si>
  <si>
    <t>Construct complete as  per standard detail drawing</t>
  </si>
  <si>
    <t>103</t>
  </si>
  <si>
    <t>2.2.8.2.1</t>
  </si>
  <si>
    <t>Synthetic-fibre filter fabric</t>
  </si>
  <si>
    <t>2066d376-0e7e-47c2-9fe9-1a68102e00a8</t>
  </si>
  <si>
    <t>Sub Base</t>
  </si>
  <si>
    <t>ac6a88a8-96d6-47ba-a58f-5b855d1041d3</t>
  </si>
  <si>
    <t>3.1.1.2.1</t>
  </si>
  <si>
    <t>3b52bffd-c29b-4ca2-ad79-35d99b1db8a5</t>
  </si>
  <si>
    <t xml:space="preserve">Asbestos roof covering </t>
  </si>
  <si>
    <t>dd40ff8c-95de-4520-940b-883a33b508e7</t>
  </si>
  <si>
    <t>4a6d06cc-f10b-41f5-b96a-74d60975f5fd</t>
  </si>
  <si>
    <t>3.1.6</t>
  </si>
  <si>
    <t>110</t>
  </si>
  <si>
    <t>Taking out and removing HVAC &amp; Electrical Installations</t>
  </si>
  <si>
    <t>c211e94b-61d5-4068-8f2f-82677c0eed71</t>
  </si>
  <si>
    <t>Roof Slabs</t>
  </si>
  <si>
    <t>3.4.2.2.2</t>
  </si>
  <si>
    <t>In-fill concrete for brickwork</t>
  </si>
  <si>
    <t>87eeee05-876f-458e-8fd3-eeaa847e174f</t>
  </si>
  <si>
    <t>3.4.4</t>
  </si>
  <si>
    <t>Concrete Sundries</t>
  </si>
  <si>
    <t>0a39b528-520d-47fb-a257-ba24ae5853cf</t>
  </si>
  <si>
    <t>91730733-56d1-4919-9c81-299b507415eb</t>
  </si>
  <si>
    <t>3.4.5.1.1</t>
  </si>
  <si>
    <t>3.4.8</t>
  </si>
  <si>
    <t>16f6ba29-59fa-4b75-91a7-5550a4053d2a</t>
  </si>
  <si>
    <t>Supply, bend, deliver and fix mild steel reinforcement to structural concrete work</t>
  </si>
  <si>
    <t>144d14d4-044c-4970-8a1f-d42211dc8627</t>
  </si>
  <si>
    <t>b7ebb79d-44d6-4785-aad4-4e87875ce4ef</t>
  </si>
  <si>
    <t>10mm Joints not exceeding 300mm high</t>
  </si>
  <si>
    <t>190 mm brickwall</t>
  </si>
  <si>
    <t>114</t>
  </si>
  <si>
    <t>3.5.4.2</t>
  </si>
  <si>
    <t>3.5.6</t>
  </si>
  <si>
    <t>4f55f9b2-a6c3-4927-9639-f1d20d6647ca</t>
  </si>
  <si>
    <t>4mm "Derbigum SP" waterproofing covered with type 40  bituminous fibreglass felt loose laid protection layer with  coarse building sand blinding, including surafce preparation</t>
  </si>
  <si>
    <t>3.8.1.1</t>
  </si>
  <si>
    <t>3.8.1.1.2</t>
  </si>
  <si>
    <t>3.8.3.1</t>
  </si>
  <si>
    <t>Sink floor cupboard 1530mm long x 600mm wide x 900mm high with 32mm technistone top (sink measured elsewhere), sides, bottom, division, shelves, back and one double door. Refer to drawing AKX 101  for details.</t>
  </si>
  <si>
    <t>cff8ae31-f94a-40b3-bbd9-ecfd8f2de871</t>
  </si>
  <si>
    <t>3.8.4</t>
  </si>
  <si>
    <t>Timber Cladding</t>
  </si>
  <si>
    <t>3.9.2</t>
  </si>
  <si>
    <t>67596692-82ea-40ac-96f5-d0610b86968e</t>
  </si>
  <si>
    <t>17cdfe15-2168-49ba-9177-2a6fe6263a05</t>
  </si>
  <si>
    <t>1450 ISEO single long throw 2 pin profile cylinder gate lock</t>
  </si>
  <si>
    <t>c424f3e2-2c2a-480b-8530-ac1dc3e74fed</t>
  </si>
  <si>
    <t>Anodised aluminium labels</t>
  </si>
  <si>
    <t>121</t>
  </si>
  <si>
    <t>9f4052d6-47c1-4887-a602-9c133c62b7b0</t>
  </si>
  <si>
    <t xml:space="preserve">Sundries 
</t>
  </si>
  <si>
    <t>1c8b663f-d0d5-45b2-9de2-d6450b5dac90</t>
  </si>
  <si>
    <t>D01</t>
  </si>
  <si>
    <t>60edebd4-4869-4263-8504-d647b5205e53</t>
  </si>
  <si>
    <t>62fc6256-49b4-421f-96ed-bc017adbc31e</t>
  </si>
  <si>
    <t>d668e9f1-3ff6-4c09-8850-1e724c3f1117</t>
  </si>
  <si>
    <t>3.12.7</t>
  </si>
  <si>
    <t>6d2377c1-3e36-4088-b420-d273451442cc</t>
  </si>
  <si>
    <t>Horizontal mouldings 15 x 150mm projection</t>
  </si>
  <si>
    <t>a0320aaf-5d49-4e45-bb24-8c0e765437b3</t>
  </si>
  <si>
    <t>3.14.3.1.1.1</t>
  </si>
  <si>
    <t>3.14.3.1.4</t>
  </si>
  <si>
    <t>caddd3f7-790b-4989-b139-b7dad89bd162</t>
  </si>
  <si>
    <t>Geberit HDPE or equal approved drainage piping including cutting, pipe preparation, brackets, hangers &amp; butt weldeding pipes</t>
  </si>
  <si>
    <t>132</t>
  </si>
  <si>
    <t>3.15.2.1.9</t>
  </si>
  <si>
    <t>26mm diameter pipes</t>
  </si>
  <si>
    <t>3.15.5</t>
  </si>
  <si>
    <t>3.15.6.2</t>
  </si>
  <si>
    <t>3.15.8.1.3</t>
  </si>
  <si>
    <t>38mm Chromium plated sink waste Ref. No. 316/40</t>
  </si>
  <si>
    <t>3.15.9</t>
  </si>
  <si>
    <t>0dfa5bbe-eb3e-40f4-8568-702ff0e6c72b</t>
  </si>
  <si>
    <t>0b4648f8-2cb5-481a-beca-3d18545c2b37</t>
  </si>
  <si>
    <t>Surfaces shall be thoroughly cleaned down.  Blistered or peeling paint shall be completely removed and cracks and crevices shall be primed, filled with suitable filler and finished smooth</t>
  </si>
  <si>
    <t>3.17.4.1.1</t>
  </si>
  <si>
    <t>3.17.5</t>
  </si>
  <si>
    <t>4.2.3.1.1</t>
  </si>
  <si>
    <t>b3871cb9-482e-4cbc-b352-bd80735d9b17</t>
  </si>
  <si>
    <t>8326efc9-46bb-4912-8bef-8808f1050477</t>
  </si>
  <si>
    <t>4.3.1.1</t>
  </si>
  <si>
    <t>4.3.1.1.2</t>
  </si>
  <si>
    <t>76515092-c146-4946-9b00-e2e6dc7dbe1f</t>
  </si>
  <si>
    <t>4.3.1.5</t>
  </si>
  <si>
    <t>e09062a8-7de2-4b92-9f81-a5049108a76a</t>
  </si>
  <si>
    <t>4.3.3.1</t>
  </si>
  <si>
    <t>Supply and install galvanised wiring trunking including channel clamps joint pieces, support clamps, suspension cable, concrete anchors, hanger brackets, PVC cover plates and all necessary accessories</t>
  </si>
  <si>
    <t>4.3.3.1.1.2</t>
  </si>
  <si>
    <t>ec05ad5c-981b-4801-b1f2-3bdd13cf48d9</t>
  </si>
  <si>
    <t>200mm Cable Ladder</t>
  </si>
  <si>
    <t>4.5.1.1.1</t>
  </si>
  <si>
    <t>dbfb383d-809c-4d59-baaa-d99d0e196fd3</t>
  </si>
  <si>
    <t>4.5.1.3.1</t>
  </si>
  <si>
    <t>53d8638a-a472-4cc4-ae4b-033c8990e5fe</t>
  </si>
  <si>
    <t>50mm diameter PVC chased in brickwork, fixed on surface, cast in concrete</t>
  </si>
  <si>
    <t>a3577281-f2bb-4d59-ab8b-448fbd9b49c8</t>
  </si>
  <si>
    <t>4.5.4.1.2</t>
  </si>
  <si>
    <t>4.5.4.3.2</t>
  </si>
  <si>
    <t>4.6.1.1.1.2</t>
  </si>
  <si>
    <t>4.6.2.2.1</t>
  </si>
  <si>
    <t>4.6.2.2.2.2</t>
  </si>
  <si>
    <t>b9897a1c-023d-41c9-bd88-b1e518535eb5</t>
  </si>
  <si>
    <t>4.7  DISTRIBUTION BOARDS</t>
  </si>
  <si>
    <t>af8677d4-f5e1-4790-a416-283d1a06828e</t>
  </si>
  <si>
    <t>Contractor to allow for supply and installation of the following distribution boards as per schedule attached or refurbish as indicated</t>
  </si>
  <si>
    <t>2.5mm²</t>
  </si>
  <si>
    <t>969c582a-38af-4d37-8958-6fe345484fea</t>
  </si>
  <si>
    <t>070a64b3-09b1-4e90-bf4a-7cce93c95929</t>
  </si>
  <si>
    <t>6944c71d-fed5-431e-8de2-868beb854a03</t>
  </si>
  <si>
    <t>25mm diameter</t>
  </si>
  <si>
    <t>0d222d26-5d6b-41b9-a237-9e7ee263ca6a</t>
  </si>
  <si>
    <t>9d07529b-3c2d-402b-8d9e-771454233529</t>
  </si>
  <si>
    <t>4.9.2.1</t>
  </si>
  <si>
    <t>1.1</t>
  </si>
  <si>
    <t>4.9.2.5</t>
  </si>
  <si>
    <t>3.5</t>
  </si>
  <si>
    <t>2.3</t>
  </si>
  <si>
    <t>3.1</t>
  </si>
  <si>
    <t>3.9</t>
  </si>
  <si>
    <t>LIGHT SWITCHES, SOCKET OUTLETS &amp; POWER POINTS</t>
  </si>
  <si>
    <t>4.3</t>
  </si>
  <si>
    <t>4.7</t>
  </si>
  <si>
    <t>BILL 4</t>
  </si>
  <si>
    <t>5.1</t>
  </si>
  <si>
    <t>ELECTRICAL WORKS TOTAL</t>
  </si>
  <si>
    <t>Office and storage sheds</t>
  </si>
  <si>
    <t>AMOUNT
R</t>
  </si>
  <si>
    <t>Remove facilities on completion and clean up site</t>
  </si>
  <si>
    <t>1.1.11</t>
  </si>
  <si>
    <t>Month</t>
  </si>
  <si>
    <t>%</t>
  </si>
  <si>
    <t>1.1.15</t>
  </si>
  <si>
    <t>Full Compliance with Health and Safety Specification for the duration of the contract, including Covid-19 Protocols &amp; Requirements</t>
  </si>
  <si>
    <t>1.1.22</t>
  </si>
  <si>
    <t>2.1.6</t>
  </si>
  <si>
    <t>2.1.2</t>
  </si>
  <si>
    <t>Demolish existing masonry retaining wall</t>
  </si>
  <si>
    <t>7da58095-bf6d-46dc-bc8f-bdd76862a5e4</t>
  </si>
  <si>
    <t>2.2.1.1.1</t>
  </si>
  <si>
    <t>973c9c7d-90e6-4b60-8b3c-22eb7f06d8b8</t>
  </si>
  <si>
    <t>2.2.4</t>
  </si>
  <si>
    <t>2.2.8</t>
  </si>
  <si>
    <t>2.3.2</t>
  </si>
  <si>
    <t>m³.km</t>
  </si>
  <si>
    <t>2.3.6</t>
  </si>
  <si>
    <t xml:space="preserve">Construct 150mm G7 Gravel Sub Base with material from commercial source and compact to 93 % Mod.AASHTO maximum density
</t>
  </si>
  <si>
    <t>e4fb0712-2330-465f-849f-464f8090ccd3</t>
  </si>
  <si>
    <t>2.5.2</t>
  </si>
  <si>
    <t>9c35bd5a-77c3-4763-8039-2db187c1d2d7</t>
  </si>
  <si>
    <t>2.5.6</t>
  </si>
  <si>
    <t>107</t>
  </si>
  <si>
    <t>27f61038-22e2-47bc-a01a-3afa3735fc1c</t>
  </si>
  <si>
    <t>3.1.2.1</t>
  </si>
  <si>
    <t>Steel window frames and associated window pane, blinds, window fittings, etc. (various sizes)</t>
  </si>
  <si>
    <t>51ac1a4d-34c5-4abd-8d57-1006f6b09e76</t>
  </si>
  <si>
    <t>3.1.6.1</t>
  </si>
  <si>
    <t>Timber fittings, mounted on the floor or walls</t>
  </si>
  <si>
    <t>5793f099-a6f7-4b64-bca2-09eb52d7b7f6</t>
  </si>
  <si>
    <t>3.2.1.2.1.1</t>
  </si>
  <si>
    <t>Prescribed density tests on filling</t>
  </si>
  <si>
    <t>3.4.1.2.2</t>
  </si>
  <si>
    <t>4a7a40a0-a400-4ffe-96eb-069f8815c128</t>
  </si>
  <si>
    <t>Columns</t>
  </si>
  <si>
    <t>3.4.2.2</t>
  </si>
  <si>
    <t>3.4.4.1.1</t>
  </si>
  <si>
    <t>3.4.4.2</t>
  </si>
  <si>
    <t>3.4.4.3.1</t>
  </si>
  <si>
    <t>b4ce286c-222b-4745-9d01-fa1323b88a0f</t>
  </si>
  <si>
    <t>3.4.6.2</t>
  </si>
  <si>
    <t>299786a7-6ef7-4e42-a935-6ad2318f7506</t>
  </si>
  <si>
    <t>Reinforcement</t>
  </si>
  <si>
    <t>3.4.9.4</t>
  </si>
  <si>
    <t>R8 bars</t>
  </si>
  <si>
    <t>3.4.11.1</t>
  </si>
  <si>
    <t>acc656d0-1ee3-469a-b605-e8476010aba2</t>
  </si>
  <si>
    <t>14025e31-9d6e-419a-90ff-c313c28d2385</t>
  </si>
  <si>
    <t>10913667-9822-46e5-82f8-02bb89b868a4</t>
  </si>
  <si>
    <t>"SikaflexÂ 355LÂ "Â polyurathaneÂ sealantÂ Â </t>
  </si>
  <si>
    <t>3.7.1.1</t>
  </si>
  <si>
    <t>3.7.1.5</t>
  </si>
  <si>
    <t>462mm girth, apex flashing</t>
  </si>
  <si>
    <t>3.7.1.10</t>
  </si>
  <si>
    <t>90d85411-3666-4fbe-a10c-83fdfff8841f</t>
  </si>
  <si>
    <t>c890c828-017d-4d65-9f51-50b58123cff2</t>
  </si>
  <si>
    <t>078f904e-4da1-44d2-85d6-17a01a16651f</t>
  </si>
  <si>
    <t>118</t>
  </si>
  <si>
    <t>Refer to ceiling layout</t>
  </si>
  <si>
    <t>Dormakaba or similar approved</t>
  </si>
  <si>
    <t>6354242b-17c7-43ee-8607-f10c8bc32b57</t>
  </si>
  <si>
    <t>627a340f-3a88-4239-af23-c0b61c7f4731</t>
  </si>
  <si>
    <t>a575b14d-08f7-423c-9834-1dddbd6118ee</t>
  </si>
  <si>
    <t>3.11.1.3</t>
  </si>
  <si>
    <t>d409ed64-62db-44a2-915a-4d0a56fe6c85</t>
  </si>
  <si>
    <t>b7a22b9f-486c-4187-95e8-408972c7c314</t>
  </si>
  <si>
    <t>W03</t>
  </si>
  <si>
    <t>3.12.3.1.1</t>
  </si>
  <si>
    <t>3.12.3.1.5</t>
  </si>
  <si>
    <t>D05</t>
  </si>
  <si>
    <t>d78b63fc-3d9d-4771-969e-681f52b8ba16</t>
  </si>
  <si>
    <t>125</t>
  </si>
  <si>
    <t>On concrete slabs, beams or columns</t>
  </si>
  <si>
    <t>Sundries</t>
  </si>
  <si>
    <t>08b72412-8d64-4228-b9a6-5e3485977661</t>
  </si>
  <si>
    <t>3.15.2.1.11</t>
  </si>
  <si>
    <t>3.15.2.1.15</t>
  </si>
  <si>
    <t>Geberit 'Mepla' multi layered mepla pipe including couplers in running lengths, cramping and fixing to holderbats and chasing droppers to brickwork wrapped in kraft paper</t>
  </si>
  <si>
    <t>129</t>
  </si>
  <si>
    <t xml:space="preserve">20mm fitting </t>
  </si>
  <si>
    <t>d1ee1b15-13ad-4df7-8b8c-ac205e8d8893</t>
  </si>
  <si>
    <t>32mm adaptors</t>
  </si>
  <si>
    <t>40mm adaptors</t>
  </si>
  <si>
    <t>3.15.6.2.1.2</t>
  </si>
  <si>
    <t>15mm chrome plated Star sink mixer (Code: 266/041/10) with aerated swivel spout and concealed connections, manufactured in accordance with SANS 226:2009 Type 2 (BS 5412), installed to manufacturer`s recommendations</t>
  </si>
  <si>
    <t>1215079c-250b-47a8-bbd2-4a6e2e39b967</t>
  </si>
  <si>
    <t>3.15.12</t>
  </si>
  <si>
    <t>3.15.12.2</t>
  </si>
  <si>
    <t>5000L "Polyethylene"rainwater tanks tied down with chains in  hose-pipe fix to hooks cast into concrete</t>
  </si>
  <si>
    <t>864df23d-7348-4be5-b905-2a069f8138d5</t>
  </si>
  <si>
    <t>Panes exceeding 0,1m2 and not exceeding 0,5m2</t>
  </si>
  <si>
    <t>3.17  PAINTWORK</t>
  </si>
  <si>
    <t>3.17.1.1</t>
  </si>
  <si>
    <t>Paint on Fibre Cement</t>
  </si>
  <si>
    <t>3.17.3.1</t>
  </si>
  <si>
    <t>3.17.3.1.1</t>
  </si>
  <si>
    <t>136</t>
  </si>
  <si>
    <t>On rails, bars, pipes, etc not exceeding 300 mm girth</t>
  </si>
  <si>
    <t>On eaves gutters and down pipes not exceeding 300 mm girth</t>
  </si>
  <si>
    <t>3.17.5.1</t>
  </si>
  <si>
    <t>Type A: 600x600mm 40W LED Panel luminaire complete with driver and supplied complete with 1.5m cabtre, 5A 3-pin plug top. PF&gt;0,9. CRI&gt;80, Min 85lm/W, 4000k, 3 Year Warranty Blue Light certified as supplied by Lihle Light or other equally approved.</t>
  </si>
  <si>
    <t>4.2.1.1</t>
  </si>
  <si>
    <t>Type AE: 600x600mm 40W LED Panel luminaire complete with driver and supplied complete with 1.5m cabtre, 5A 3-pin plug top. PF&gt;0,9. CRI&gt;80, Min 85lm/W, 4000k, 3 Year Warranty. Blue Light certified. This luminaire requires a battery backup kit to sustain the luminaire for a min 1 hour in the event of a power failure as supplied by Lihle Light or other equally approved.</t>
  </si>
  <si>
    <t>Type B: Surface mounted 15W LED Bulkhead luminaire with caste aluminium base and high impact acrylic diffuser  complete with 1.5m cabtre, 5A 3-pin plug top. IP65, PF&gt;0,9. CRI&gt;80, Min 116lm/W, 4000k, Tamper proof screws for mounting. 3 Year Warranty as supplied by Lihle Light or other equally approved.</t>
  </si>
  <si>
    <t>4.2.1.5</t>
  </si>
  <si>
    <t>Install</t>
  </si>
  <si>
    <t>4.2.2.1.1</t>
  </si>
  <si>
    <t>4.2.3.1</t>
  </si>
  <si>
    <t>1200f1a2-d88b-4fbf-a37b-cdaf56fffa3e</t>
  </si>
  <si>
    <t>5575f9ef-0064-44c3-b6bf-dbcec83dfcbf</t>
  </si>
  <si>
    <t>4.2.5.1</t>
  </si>
  <si>
    <t>4.2.7.1</t>
  </si>
  <si>
    <t>4.3  POWERSKIRTING &amp; TRUNKING</t>
  </si>
  <si>
    <t>e6bc36ec-6940-4042-8170-b9d203d1b5f8</t>
  </si>
  <si>
    <t>8bc91877-8853-4e3f-9c6e-e1de44faf9e6</t>
  </si>
  <si>
    <t>4.3.1.3.2</t>
  </si>
  <si>
    <t>4.3.1.5.2</t>
  </si>
  <si>
    <t>143</t>
  </si>
  <si>
    <t>a4790faf-1f23-4e99-89d8-d2ef742aaadb</t>
  </si>
  <si>
    <t>4.5.1.2</t>
  </si>
  <si>
    <t>4.5.2.1.2.2</t>
  </si>
  <si>
    <t>7684d752-bdf7-496d-8764-8ee7c9fab3fe</t>
  </si>
  <si>
    <t>4.5.2.1.4.2</t>
  </si>
  <si>
    <t>4.5.2.1.6.2</t>
  </si>
  <si>
    <t>4.5.3.1.2</t>
  </si>
  <si>
    <t>Allow for the engraving of socket outlet, light switch and isolator cover plates</t>
  </si>
  <si>
    <t>d8248ee8-c66d-492d-a215-6e0e198724bc</t>
  </si>
  <si>
    <t>147</t>
  </si>
  <si>
    <t>4fae0f68-1eec-42fa-aeee-8bce054efdf3</t>
  </si>
  <si>
    <t>150</t>
  </si>
  <si>
    <t>4.8.1.1.2</t>
  </si>
  <si>
    <t>4.8.2.1</t>
  </si>
  <si>
    <t>4.8.3.1.1.1</t>
  </si>
  <si>
    <t>4.8.3.1.3.1</t>
  </si>
  <si>
    <t>4.8.4.1</t>
  </si>
  <si>
    <t>4.8.6.1</t>
  </si>
  <si>
    <t>07df3412-0ca9-4d7e-988b-8e386fb77b7e</t>
  </si>
  <si>
    <t>4.9.2.2.2</t>
  </si>
  <si>
    <t>3ae2cd9e-855f-459f-8784-284368108c5c</t>
  </si>
  <si>
    <t>4.9.2.4.2</t>
  </si>
  <si>
    <t>a3b00de5-35c8-4c68-b76c-2c09bf5cbe3e</t>
  </si>
  <si>
    <t>c3ada5ff-83fc-4033-bf71-9c96c106f708</t>
  </si>
  <si>
    <t>154</t>
  </si>
  <si>
    <t>Allow for supply of maintenance tools and creating of handover file (three sets)</t>
  </si>
  <si>
    <t>WATERPROOFING</t>
  </si>
  <si>
    <t>51509e2f-49df-45f4-ad36-51741ca02dc5</t>
  </si>
  <si>
    <t>158</t>
  </si>
  <si>
    <t>STORMWATER DRAINAGE</t>
  </si>
  <si>
    <t>ALTERATIONS</t>
  </si>
  <si>
    <t>CEILING &amp; PARTITIONS</t>
  </si>
  <si>
    <t>PRELIMINARY &amp; GENERAL TOTAL</t>
  </si>
  <si>
    <t>161</t>
  </si>
  <si>
    <t>TOTAL TENDER SUM</t>
  </si>
  <si>
    <t>Tender Completion Units</t>
  </si>
  <si>
    <t>CPA Provision Method</t>
  </si>
  <si>
    <t>Contingency Pct</t>
  </si>
  <si>
    <t>1.1.6</t>
  </si>
  <si>
    <t>1.1.2</t>
  </si>
  <si>
    <t>61d71706-afea-47ca-a10c-b6505f0d59a7</t>
  </si>
  <si>
    <t>Dismantle and remove stormwater pipelines (not encased in concrete) regardless of diameter</t>
  </si>
  <si>
    <t>aa31a618-38bd-4feb-a83a-fbf1b5276e3c</t>
  </si>
  <si>
    <t>1.1.19</t>
  </si>
  <si>
    <t>1.1.26</t>
  </si>
  <si>
    <t>Item</t>
  </si>
  <si>
    <t>Remove and grub large trees and tree stumps of girth
Over     and     up to</t>
  </si>
  <si>
    <t>2.1  SITE CLEARANCE</t>
  </si>
  <si>
    <t xml:space="preserve">
Exceeding     but     not exceeding</t>
  </si>
  <si>
    <t>2.1.12</t>
  </si>
  <si>
    <t>Natural permeable material in subsoil drainage systems (crushed stone):</t>
  </si>
  <si>
    <t>ccb4e8be-82b6-4c8b-b5fb-87769de19e7c</t>
  </si>
  <si>
    <t>37b89164-ca96-40f9-85d4-8e0856f9b4dc</t>
  </si>
  <si>
    <t>30d3c1fe-8530-421d-8fd9-dee0330f7115</t>
  </si>
  <si>
    <t>149c2824-3d92-4997-827d-6604a44e6447</t>
  </si>
  <si>
    <t>2.2.9.2</t>
  </si>
  <si>
    <t>2.5  PATENTED EARTH RETAINING SYSTEMS</t>
  </si>
  <si>
    <t>2.4.3.1.1</t>
  </si>
  <si>
    <t>1,0 m - 2,0 m</t>
  </si>
  <si>
    <t>2.5.2.1</t>
  </si>
  <si>
    <t>2.5.6.1</t>
  </si>
  <si>
    <t>afa8ab5b-0551-47b7-9ee8-af7cdadff7bd</t>
  </si>
  <si>
    <t>Existing signage, regardless of size and type</t>
  </si>
  <si>
    <t>Concrete roof slabs thickness between 150mm to 300mm)</t>
  </si>
  <si>
    <t>Concrete floor slabs thickness between 150mm to 300mm)</t>
  </si>
  <si>
    <t>Filling of gravel-soil material  G7 supplied by the contractor, compacted to 97% Mod AASHTO density</t>
  </si>
  <si>
    <t>3.1.6.1.1</t>
  </si>
  <si>
    <t>3.1.6.1.5</t>
  </si>
  <si>
    <t>3.2.1.1.1</t>
  </si>
  <si>
    <t>034b22dd-f6ab-40aa-9023-5fbf3ea1ee29</t>
  </si>
  <si>
    <t>34723fc4-a49c-4de7-9b31-764893c16d1b</t>
  </si>
  <si>
    <t>Reinforced Concrete</t>
  </si>
  <si>
    <t>b64c68bf-9981-434e-a115-ac2b8ea63e53</t>
  </si>
  <si>
    <t>Cleaning and Rejuvinating Facebrick Walls</t>
  </si>
  <si>
    <t>7ea15fd9-1684-407f-97fa-4ec553d37368</t>
  </si>
  <si>
    <t>538aba86-dabb-4bae-951c-b14273240500</t>
  </si>
  <si>
    <t>cb46c277-4854-4f68-997d-8936cca103e2</t>
  </si>
  <si>
    <t>Brick Reinforcement</t>
  </si>
  <si>
    <t>1beddd11-0a3c-46dd-9a90-2ae9201f5b0a</t>
  </si>
  <si>
    <t>3.5.2.1.2</t>
  </si>
  <si>
    <t>2671f9bb-89e9-4f28-8118-f3e28cc2aa24</t>
  </si>
  <si>
    <t>3.10  IRONMONGERY</t>
  </si>
  <si>
    <t>3.6.1.1</t>
  </si>
  <si>
    <t>d8e1d1bd-53fa-4999-b683-250f8233beb1</t>
  </si>
  <si>
    <t>Floor cupboard 2020mm long x 600mm wide x 900mm high with 32mm technistone top, sides, bottom, division, shelves, back and one double door, adjoing sink cupboard to form an "L" configuration. Refer to drawing AKX 101  for details.</t>
  </si>
  <si>
    <t>3.7.1.9</t>
  </si>
  <si>
    <t>a407d9b8-30d9-4d80-9d6f-fde494d92055</t>
  </si>
  <si>
    <t>3.9.1.2</t>
  </si>
  <si>
    <t>Descriptions of L-shaped and U-shaped anchor bolts shall be  deemed to include bending, threading, nuts and washers and  embedding in concrete. Where anchor bolts are described as  embedded in sides or soffits of concrete it shall be deemed to  include holes through formwork</t>
  </si>
  <si>
    <t>831d626d-7cbc-4905-8ccf-61cf602dea3f</t>
  </si>
  <si>
    <t>3.10.2.1</t>
  </si>
  <si>
    <t>3.10.2.5</t>
  </si>
  <si>
    <t>Letters, Nameplates, etc.</t>
  </si>
  <si>
    <t xml:space="preserve">Descriptions of bolts shall be deemed to include nuts and  washers  </t>
  </si>
  <si>
    <t>3.10.4.1</t>
  </si>
  <si>
    <t>cd25cc11-5f7a-4fd0-b7e7-e06ac01b5713</t>
  </si>
  <si>
    <t>On entrance hall  floor, Code: RN-MARDGBH</t>
  </si>
  <si>
    <t>40 x 40 x 6mm thick base plate bolted to concrete and steel</t>
  </si>
  <si>
    <t>3.11.1.1.3</t>
  </si>
  <si>
    <t>3.11.1.2.1</t>
  </si>
  <si>
    <t>3df2e5d3-db98-40e3-b167-812fd1fda658</t>
  </si>
  <si>
    <t>3.11.1.4.1</t>
  </si>
  <si>
    <t>W07</t>
  </si>
  <si>
    <t>3.12.2.1.1</t>
  </si>
  <si>
    <t>3.12.2.1.5</t>
  </si>
  <si>
    <t>2014869a-4ed7-4b16-be9d-1996afab5b62</t>
  </si>
  <si>
    <t>3.12.5.1.2</t>
  </si>
  <si>
    <t>126ab303-710b-45aa-acdc-a8069d3b38bd</t>
  </si>
  <si>
    <t>3.13.2.2</t>
  </si>
  <si>
    <t>On floors, including tile skirting</t>
  </si>
  <si>
    <t>3.13.3.4</t>
  </si>
  <si>
    <t>125916d0-1b86-4ba8-9364-7f742afe6964</t>
  </si>
  <si>
    <t>56mm junction</t>
  </si>
  <si>
    <t>54150ba1-0649-42ca-84f9-bb4742a2230a</t>
  </si>
  <si>
    <t>50 x 40mm sleeve</t>
  </si>
  <si>
    <t>23842b64-e723-4618-9828-f5c03a2aa93f</t>
  </si>
  <si>
    <t>84fd059a-7e69-495b-9657-5bcd90b02563</t>
  </si>
  <si>
    <t>3.15.3.1.2</t>
  </si>
  <si>
    <t>83dcdcb9-bf16-4c2b-8198-e9b18aab1b0a</t>
  </si>
  <si>
    <t>3.15.3.1.5.1</t>
  </si>
  <si>
    <t>75d33fd3-1d88-4b0d-8313-6eac4d639396</t>
  </si>
  <si>
    <t>3.15.3.1.5.5</t>
  </si>
  <si>
    <t>db6eb1b5-0ccb-470b-8330-aeb94b751419</t>
  </si>
  <si>
    <t>3.15.3.1.5.9</t>
  </si>
  <si>
    <t>82ae0efb-5a40-43d0-8666-1606054ec401</t>
  </si>
  <si>
    <t>Chrome metering pillar tap with self-closing and flow control. Code: KM2-100FS</t>
  </si>
  <si>
    <t>3.15.6.1.3</t>
  </si>
  <si>
    <t>3.15.6.2.1</t>
  </si>
  <si>
    <t>Floor Drains and Grease Traps</t>
  </si>
  <si>
    <t>70e27a32-b6a4-4d7a-8225-c017cdaf4f80</t>
  </si>
  <si>
    <t>61f8c721-e45c-41e2-b24a-1196dc9cb744</t>
  </si>
  <si>
    <t>cfcab7e8-1cb8-4ce6-84bf-f3228b2d821f</t>
  </si>
  <si>
    <t>3be8c3a1-9142-48de-a65e-4e3f64a29be4</t>
  </si>
  <si>
    <t>742e46f2-ee32-4dfd-a3f8-dd7e5784e0c6</t>
  </si>
  <si>
    <t>6561f411-1794-4c8d-8cd1-5a14d7f014a7</t>
  </si>
  <si>
    <t>Fire Extinguisher &amp; Accessories</t>
  </si>
  <si>
    <t>bb14ea68-6164-44ac-97f2-2cdbb75877f1</t>
  </si>
  <si>
    <t>541b7cc1-d2bb-4ad5-95d3-b678752db1c9</t>
  </si>
  <si>
    <t>290 x 290</t>
  </si>
  <si>
    <t>3.15.14.1.1.1</t>
  </si>
  <si>
    <t>564d8310-d81c-4767-924b-cad41b867ac2</t>
  </si>
  <si>
    <t>3.16.1.1</t>
  </si>
  <si>
    <t>8cc714de-29d1-44e2-92e2-74f9a509c57b</t>
  </si>
  <si>
    <t>3.17.2.1.1</t>
  </si>
  <si>
    <t>On doors</t>
  </si>
  <si>
    <t>3.17.4.1.2.4</t>
  </si>
  <si>
    <t>4.1.1.1</t>
  </si>
  <si>
    <t>4.2.1</t>
  </si>
  <si>
    <t>Type F: Surface mounted red above safe door light complete with buzzer as supplied by Lihle Light or other equally approved.</t>
  </si>
  <si>
    <t>6ed488d7-47d8-4fb7-b379-16b27c6857fc</t>
  </si>
  <si>
    <t>9fabc2f8-901b-4c33-9623-0c1b1178def2</t>
  </si>
  <si>
    <t>61c32f73-057c-4f91-99db-d1ac5d1381b0</t>
  </si>
  <si>
    <t>ed8dd76a-a4a7-406f-8eec-1c77218ca77d</t>
  </si>
  <si>
    <t>4.2.5</t>
  </si>
  <si>
    <t>Powerskirting internal angle complete</t>
  </si>
  <si>
    <t>6207e09e-0eef-4cee-a836-6d40a3a67db6</t>
  </si>
  <si>
    <t>Outlets on Powerskirting</t>
  </si>
  <si>
    <t>16A single switched socket outlet complete for powerskirting</t>
  </si>
  <si>
    <t>32mm diameter conduit ends</t>
  </si>
  <si>
    <t>4.3.2.1.1.1</t>
  </si>
  <si>
    <t>4.3.2.1.3.1</t>
  </si>
  <si>
    <t>ac95937c-a76a-4867-aac2-1d5e8023ebb0</t>
  </si>
  <si>
    <t>4.3.3</t>
  </si>
  <si>
    <t>6557bdbd-b7a1-40f9-af6e-770b6d59adbd</t>
  </si>
  <si>
    <t>4.4.1</t>
  </si>
  <si>
    <t>4.4.1.2</t>
  </si>
  <si>
    <t>8cd8cb57-2219-4480-bcdb-835fced05d53</t>
  </si>
  <si>
    <t>2dd47d9b-64c3-4c53-8e2c-de4f24ac1f7e</t>
  </si>
  <si>
    <t>0f8bf5ca-c79e-47dd-a2b0-982a13138053</t>
  </si>
  <si>
    <t>4.5.3</t>
  </si>
  <si>
    <t>4.5.3.1.1.2</t>
  </si>
  <si>
    <t>a57ca52c-bedf-4abb-9c9e-70bdfb790687</t>
  </si>
  <si>
    <t>4.5.3.1.3.2</t>
  </si>
  <si>
    <t>00445230-37c2-4f9b-a916-7418bd67243e</t>
  </si>
  <si>
    <t>4.6.1</t>
  </si>
  <si>
    <t>26e79b92-7855-43ea-b446-a58336a9b665</t>
  </si>
  <si>
    <t>9e00132e-0731-49aa-ab62-6f1b551d71f4</t>
  </si>
  <si>
    <t>4.8.1</t>
  </si>
  <si>
    <t>065dee7a-81d6-44aa-8426-5af9c6993237</t>
  </si>
  <si>
    <t>4.8.6.1.1.2</t>
  </si>
  <si>
    <t>4.8.6.1.3.2</t>
  </si>
  <si>
    <t>8f827967-6666-449e-ac4c-9071c611f48d</t>
  </si>
  <si>
    <t>4.8.6.1.5.2</t>
  </si>
  <si>
    <t>b1cfc41d-f9a2-47e3-8437-01442c2b24c0</t>
  </si>
  <si>
    <t>ec6b0872-1330-4345-bf87-5d1a7d62b744</t>
  </si>
  <si>
    <t>f491cd54-ec28-4b8a-af60-3ff6fe6d57c9</t>
  </si>
  <si>
    <t>4.10  TRENCHING &amp; SLEEVES</t>
  </si>
  <si>
    <t>4.9.2.6.2</t>
  </si>
  <si>
    <t>4.9.2.7.4</t>
  </si>
  <si>
    <t>bcdfdcc4-b814-469d-9eca-3b822973957c</t>
  </si>
  <si>
    <t>Testing and commissioning:</t>
  </si>
  <si>
    <t>110mm Diameter pipe 45 degree slow bends</t>
  </si>
  <si>
    <t>4.10.2.1.2</t>
  </si>
  <si>
    <t>4f3ce209-3cb4-4ebf-b285-2904d920bcaf</t>
  </si>
  <si>
    <t>3.13</t>
  </si>
  <si>
    <t>GLAZING</t>
  </si>
  <si>
    <t>4.11.1.4</t>
  </si>
  <si>
    <t>ROADWORKS</t>
  </si>
  <si>
    <t>PLUMBING &amp; DRAINAGE</t>
  </si>
  <si>
    <t>EARTHWORKS</t>
  </si>
  <si>
    <t>Contingency Amt</t>
  </si>
  <si>
    <t>3.17</t>
  </si>
  <si>
    <t>Use Formulas</t>
  </si>
  <si>
    <t>EARTHING SYSTEM &amp; LIGHTNING PROTECTION</t>
  </si>
  <si>
    <t>CPA Pct</t>
  </si>
  <si>
    <t xml:space="preserve">  </t>
  </si>
  <si>
    <t>1  PRELIMINARY &amp; GENERAL</t>
  </si>
  <si>
    <t>1.1  PRELIMINARY &amp; GENERAL</t>
  </si>
  <si>
    <t>Project Nameboard</t>
  </si>
  <si>
    <t>No.</t>
  </si>
  <si>
    <t>9a61d272-4e7c-4879-a5b2-af1a70b8945c</t>
  </si>
  <si>
    <t>Allowance for full compliance with Asbestos Regulations, including obtaining all approvals and inspections by authorities</t>
  </si>
  <si>
    <t>1.1.17.2</t>
  </si>
  <si>
    <t>CARRIED FORWARD</t>
  </si>
  <si>
    <t>Overhead charges and profit on 1.1.17.2</t>
  </si>
  <si>
    <t xml:space="preserve">Supervision of Sub-Contractors </t>
  </si>
  <si>
    <t>e1c87f1b-6464-4b9e-b381-fd4f283a6988</t>
  </si>
  <si>
    <t>2.1.1.2</t>
  </si>
  <si>
    <t>c6ec8111-ff57-42f3-82bc-5ff8b04a742f</t>
  </si>
  <si>
    <t>Demolish concrete slabs / walkway</t>
  </si>
  <si>
    <t>f51177b0-6af7-47c9-a0f8-2dca501ec2f2</t>
  </si>
  <si>
    <t>67222afa-0f1f-401d-b8e1-3eb4ca70a63d</t>
  </si>
  <si>
    <t xml:space="preserve">Catchpits
</t>
  </si>
  <si>
    <t>3a66df51-4189-48b6-930a-f45ef7e5f44e</t>
  </si>
  <si>
    <t>a4a980fe-3023-4d22-9d0a-9b11ff8d886b</t>
  </si>
  <si>
    <t>Natural permeable material in subsoil drainage systems (sand):</t>
  </si>
  <si>
    <t>39f8cedb-2bbe-4f6f-b050-1dc2366c3333</t>
  </si>
  <si>
    <t>Cleaning eyes</t>
  </si>
  <si>
    <t>e14b30db-fdf5-4299-82f2-6f85c63ae320</t>
  </si>
  <si>
    <t>Treatment of Roadbed</t>
  </si>
  <si>
    <t>Construct 150mm thick G5 Base with material from commercial sources  and compact to 95% Mod.AASHTO density</t>
  </si>
  <si>
    <t>2.4.2.1</t>
  </si>
  <si>
    <t>Unformed surface finish - wood floated finish top of foundation concrete</t>
  </si>
  <si>
    <t>4e0954f7-cdc1-4659-9d41-142df08fde08</t>
  </si>
  <si>
    <t>Allowance for Landscaping by Specialist</t>
  </si>
  <si>
    <t>3.1  DEMOLITIONS</t>
  </si>
  <si>
    <t>2d709256-e4b8-4994-a82e-2d76a0f417d7</t>
  </si>
  <si>
    <t xml:space="preserve">Taking out and removing doors, windows, etc including  thresholds, sills, etc and building up openings in brick  walls including making good cement plaster on both sides  (making good paintwork elsewhere) </t>
  </si>
  <si>
    <t>Timber purlins / rafters (were  directed by Engineer)</t>
  </si>
  <si>
    <t>3.1.2.1.4</t>
  </si>
  <si>
    <t>3b0f9367-58fd-4f00-a782-0b081ba6ab5d</t>
  </si>
  <si>
    <t>3.1.2.1.8</t>
  </si>
  <si>
    <t>Steel security gates (various sizes)</t>
  </si>
  <si>
    <t>b3d70f40-3993-40a0-8822-facb7421d059</t>
  </si>
  <si>
    <t>3.1.3</t>
  </si>
  <si>
    <t>af68ab72-d58e-4052-b790-b793b89af9a8</t>
  </si>
  <si>
    <t>be42f51b-49fc-406a-86f1-d3f11f03a1bd</t>
  </si>
  <si>
    <t>3.2.1</t>
  </si>
  <si>
    <t>Earth filling obtained from the excavations and/or prescribed stock piles on site compacted to 93 % Mod AASHTO density</t>
  </si>
  <si>
    <t>3.3.3</t>
  </si>
  <si>
    <t>39b9b4a1-a95b-4873-ad34-37a170806c94</t>
  </si>
  <si>
    <t>8641f67f-16e3-48bb-b19d-95a605cd111b</t>
  </si>
  <si>
    <t>Compaction of ground surface under floors etc including scarifying for a depth of 150mm, breaking down oversize material, adding suitable material where necessary and compacting to 93% Mod AASHTO density</t>
  </si>
  <si>
    <t>3.4.1</t>
  </si>
  <si>
    <t>37d34c69-f204-4bcd-89f8-55ebcf66ee91</t>
  </si>
  <si>
    <t>Surface preparation of existing concrete surface to be overlain with new concrete</t>
  </si>
  <si>
    <t xml:space="preserve">Finishing top surfaces of concrete smooth with a steel  trowel </t>
  </si>
  <si>
    <t>3.4.9.6.1</t>
  </si>
  <si>
    <t>c9499ed2-2892-42eb-add0-c6e1828877c4</t>
  </si>
  <si>
    <t>3.4.11.2.1</t>
  </si>
  <si>
    <t>3.5.1.1</t>
  </si>
  <si>
    <t>9b7052e1-3311-440a-80f5-dfe8ca92d61d</t>
  </si>
  <si>
    <t>3.5.3.1</t>
  </si>
  <si>
    <t>3.6.1</t>
  </si>
  <si>
    <t>Joint sealants, etc</t>
  </si>
  <si>
    <t>3.6.2.2.2</t>
  </si>
  <si>
    <t>Extra forming hole for 75 x 100mm downpipe</t>
  </si>
  <si>
    <t>3.8.1</t>
  </si>
  <si>
    <t>7a6284c7-ebb6-4557-8f30-b833601ab5ba</t>
  </si>
  <si>
    <t>3.8.2.1.3</t>
  </si>
  <si>
    <t>3.8.3.1.2.1</t>
  </si>
  <si>
    <t>aab73cc5-f872-4047-9c1d-a636c1a7aa73</t>
  </si>
  <si>
    <t>Soundproof Plasterboard or Fibre Cement Boards, complete with frames, supports, fittings etc.</t>
  </si>
  <si>
    <t>3.10.2.9</t>
  </si>
  <si>
    <t>Handles</t>
  </si>
  <si>
    <t>d4c50af4-f371-4045-ad1c-ee27862a17b0</t>
  </si>
  <si>
    <t>3.10.4</t>
  </si>
  <si>
    <t>0a3e0ffa-ecb7-475f-9e41-9c173e0fcbdf</t>
  </si>
  <si>
    <t>3.11.2</t>
  </si>
  <si>
    <t>3.12.1.1.1</t>
  </si>
  <si>
    <t>c76bd71c-16a5-4719-80ac-f2429979ee40</t>
  </si>
  <si>
    <t>3d8e9588-d5a7-4044-a89f-c16e2e075201</t>
  </si>
  <si>
    <t>f5d551cd-f813-4455-8c56-047ee0dcc006</t>
  </si>
  <si>
    <t>3.12.4</t>
  </si>
  <si>
    <t>Strong Room Door</t>
  </si>
  <si>
    <t>859aca75-b2fc-4176-bfac-ea3fcba3dadb</t>
  </si>
  <si>
    <t>9e502400-33d4-494e-b4c9-fb53df133aac</t>
  </si>
  <si>
    <t>3.12.5.1.6</t>
  </si>
  <si>
    <t>a745a925-443e-4673-bf4a-326b17ab7210</t>
  </si>
  <si>
    <t>Install notice board to supplier's specifications</t>
  </si>
  <si>
    <t>Hunter Douglas Turbise sun louvre system comprising anodised aluminium perforated panels with 3mm diameter perforations (Code: 103) fixed to support fitted to building structure at 1200mm centres or similar approved. The sun louvers to be designed and installed by approved specialist, all in accordance with manufacturer's recommendations, taking into account the architectural requirements for the final building look.</t>
  </si>
  <si>
    <t>3.13.2</t>
  </si>
  <si>
    <t>ffc3ef5e-be9c-49fc-9ffb-d7c7f1d7a77e</t>
  </si>
  <si>
    <t xml:space="preserve">Porcelain tile fixed with Porcelain Fix and Tal Wall and Floor Grout, with 3mm spacers, strcitly in  accordance with manufacturer's instructions  </t>
  </si>
  <si>
    <t>Rate to include skirting 75mm high</t>
  </si>
  <si>
    <t>3.15.2</t>
  </si>
  <si>
    <t>93761fea-5c2d-4c1e-b259-c5f327429d6a</t>
  </si>
  <si>
    <t>56mm bend</t>
  </si>
  <si>
    <t>3.15.2.1.2</t>
  </si>
  <si>
    <t>56mm fusion coupling</t>
  </si>
  <si>
    <t>110mm bend</t>
  </si>
  <si>
    <t>f238345b-fe4a-42c2-9d26-07fd25f37934</t>
  </si>
  <si>
    <t>3.15.3.1</t>
  </si>
  <si>
    <t>d47fe4ca-9d71-46f4-ad16-5dbe27ed98e9</t>
  </si>
  <si>
    <t>Extra over 'Geberit' Mepla pipe for</t>
  </si>
  <si>
    <t>4d478d60-4a94-4fd1-85f2-1be82404d644</t>
  </si>
  <si>
    <t>As supplied by Franke or similar approved</t>
  </si>
  <si>
    <t>10411ead-258c-4cd5-9c5c-fb0b162e29fc</t>
  </si>
  <si>
    <t>b33d749d-9fc0-4c36-b16f-bea187680684</t>
  </si>
  <si>
    <t xml:space="preserve">Paper towel dispenser with front cover from High Grade 304 Stainless Steel material available in Satin (Code SS1118) finish. Dimensions:Height (H): 330mm, Width (W): 280mm, Depth (D): 220mm
</t>
  </si>
  <si>
    <t>88215961-926f-4dac-9944-35ef707d9ff1</t>
  </si>
  <si>
    <t>c584a2a0-82ae-41c6-b367-9d44e6544568</t>
  </si>
  <si>
    <t>03184991-ec11-46d9-8c2b-797f98581463</t>
  </si>
  <si>
    <t>3.15.14.1.1</t>
  </si>
  <si>
    <t>Glazing to Steel with Putty</t>
  </si>
  <si>
    <t>6.38mm clear laminated safety glass</t>
  </si>
  <si>
    <t xml:space="preserve">Tops, Shelves, Doors, Mirrors, etc </t>
  </si>
  <si>
    <t>7ca5922c-4b86-4e71-a468-c9f569dbe6fa</t>
  </si>
  <si>
    <t>3.17.2</t>
  </si>
  <si>
    <t>Paint on Plaster</t>
  </si>
  <si>
    <t>On pressed steel door frames</t>
  </si>
  <si>
    <t>a01eb5a5-c5bf-4cbf-9f78-0eac7e4501b1</t>
  </si>
  <si>
    <t>0daab668-a8a6-4a62-9235-0d9917476c82</t>
  </si>
  <si>
    <t>3.17.5.1.2</t>
  </si>
  <si>
    <t>4.2.1.1.1</t>
  </si>
  <si>
    <t>Type B as specified</t>
  </si>
  <si>
    <t>c385dec1-37cc-4bd3-8f77-d98328b561fd</t>
  </si>
  <si>
    <t>4.2.9</t>
  </si>
  <si>
    <t>Joint covers for powerskirting</t>
  </si>
  <si>
    <t>776ea26c-b487-49d6-aba8-806ebdf3c23a</t>
  </si>
  <si>
    <t>d171e811-ebc5-48f9-9794-617683d0b2ea</t>
  </si>
  <si>
    <t>4.3.2.1.3</t>
  </si>
  <si>
    <t>RJ45 (Krone modules) Outlets complete for powerskirting</t>
  </si>
  <si>
    <t>26b29abf-0687-428e-b392-7124164ff5b7</t>
  </si>
  <si>
    <t>20mm diameter PVC chased in brickwork, fixed on surface, cast in concrete</t>
  </si>
  <si>
    <t>8ec1e997-eb2c-416d-8f3b-8816cacc9a06</t>
  </si>
  <si>
    <t>03abe229-d377-4e7d-8a09-d654fcffa05d</t>
  </si>
  <si>
    <t>100x50mm (2"x4") galvanised box recessed or surface</t>
  </si>
  <si>
    <t>4.5.2.1.2</t>
  </si>
  <si>
    <t>cd35f7eb-de6d-4240-a1f5-673622f15a4a</t>
  </si>
  <si>
    <t>5eeba8ba-8daa-49e0-89b8-9e73fed289ab</t>
  </si>
  <si>
    <t>4.5.2.1.6</t>
  </si>
  <si>
    <t>7f7f954a-bd11-4bdc-962f-d5363f8a8870</t>
  </si>
  <si>
    <t>d6bfe7dc-4825-42b0-a62e-4a5ad37c090f</t>
  </si>
  <si>
    <t>86be74bd-7b16-4973-99e3-39a39d6d9fb7</t>
  </si>
  <si>
    <t>a7cc64ed-81b0-4de7-bcaf-196f333ccc00</t>
  </si>
  <si>
    <t>4eb310a4-c4e1-40cc-a268-73568f407aa9</t>
  </si>
  <si>
    <t>5e58b310-da94-4b5f-bdb0-7dfec5974a4b</t>
  </si>
  <si>
    <t>4.6.3.1.1.2</t>
  </si>
  <si>
    <t>4.6.3.1.3.2</t>
  </si>
  <si>
    <t>4.6.3.1.4</t>
  </si>
  <si>
    <t>0e296c84-90ed-44fc-b1bf-a460ca912bc5</t>
  </si>
  <si>
    <t>25mm² 4-Core Cable</t>
  </si>
  <si>
    <t>4.8.3.1.3</t>
  </si>
  <si>
    <t>08f5f58f-5216-4f87-a2e1-da8cc65794f4</t>
  </si>
  <si>
    <t>4.8.5</t>
  </si>
  <si>
    <t>4.8.6.1.4</t>
  </si>
  <si>
    <t>4.9.1.2.2</t>
  </si>
  <si>
    <t>25mm PVC conduit recessed, wall made good as per Architects specifications</t>
  </si>
  <si>
    <t>4.10.1.1.2</t>
  </si>
  <si>
    <t>bd3dcca9-c3c1-4db4-b8be-ac74c8d80446</t>
  </si>
  <si>
    <t>ffe591b0-09d0-4b72-8638-c302726bb5b7</t>
  </si>
  <si>
    <t>KERBING &amp; CHANELLING, ANCILLARY ROADWORKS</t>
  </si>
  <si>
    <t>MASONRY</t>
  </si>
  <si>
    <t>PAINTWORK</t>
  </si>
  <si>
    <t>EXTERNAL WORKS TOTAL</t>
  </si>
  <si>
    <t>Tender Completion Duration</t>
  </si>
  <si>
    <t>Use Fixed Tender Contingency Amt</t>
  </si>
  <si>
    <t>Time related obligations</t>
  </si>
  <si>
    <t>44b115e0-5fa0-475f-86c0-4008d67c7c99</t>
  </si>
  <si>
    <t>PAYMENT
REFERS</t>
  </si>
  <si>
    <t>Compilation of EIA for asbestos removal and disposal</t>
  </si>
  <si>
    <t>Allowance for the provision of asbestos Approved Inspection Authority (AIA) services by a specialist sub consultant to be appointed by the Employer</t>
  </si>
  <si>
    <t>Temporary Works</t>
  </si>
  <si>
    <t>hrs</t>
  </si>
  <si>
    <t>Rate Only</t>
  </si>
  <si>
    <t>Skilled Labour</t>
  </si>
  <si>
    <t>100</t>
  </si>
  <si>
    <t>m²</t>
  </si>
  <si>
    <t>Removal of exisitng kerbs insitu or precast regardless of type</t>
  </si>
  <si>
    <t>2.1.12.1</t>
  </si>
  <si>
    <t>2.2.1</t>
  </si>
  <si>
    <t>03032068-2346-46e0-b123-68e8ad7e0d5c</t>
  </si>
  <si>
    <t>c4e07289-5ddf-4182-86a0-25b0f6f25227</t>
  </si>
  <si>
    <t>fd570ea3-c191-4d71-b54e-df8f4379f18e</t>
  </si>
  <si>
    <t>Cut to fill and compact to 93% mod. AASHTO</t>
  </si>
  <si>
    <t>Extra-over  for hard rock</t>
  </si>
  <si>
    <t>2.3.4.1</t>
  </si>
  <si>
    <t xml:space="preserve">Road-bed preparation and
compaction of material to 90% Mod. AASHTO maximum density </t>
  </si>
  <si>
    <t>2.3.6.1</t>
  </si>
  <si>
    <t>2297c0f5-b83f-492b-8b64-b117c46fab12</t>
  </si>
  <si>
    <t>2.3.8.1</t>
  </si>
  <si>
    <t>104</t>
  </si>
  <si>
    <t xml:space="preserve">a) White lines 100mm wide </t>
  </si>
  <si>
    <t>Löffelstein precast concrete blocks  to manufacturer's specification for depths:</t>
  </si>
  <si>
    <t>Mark upon item above 2.7.2</t>
  </si>
  <si>
    <t>5b747a62-cd95-4150-88c0-054e63fe329d</t>
  </si>
  <si>
    <t>0d5faa35-1894-415e-890a-5c129bdb9efe</t>
  </si>
  <si>
    <t>f74a0c9f-038c-45b5-8dcb-c41b509065ca</t>
  </si>
  <si>
    <t>Removal of fittings</t>
  </si>
  <si>
    <t>Steel mountings fixed internally and externally</t>
  </si>
  <si>
    <t>a46ea34c-b45d-4c2d-8c31-d3324e650e5e</t>
  </si>
  <si>
    <t>828fe04a-fd00-44f9-8498-ce22747d5b65</t>
  </si>
  <si>
    <t>b7f3e93b-0354-4398-9d77-92ec0d4fe22a</t>
  </si>
  <si>
    <t>Openings through Exising Walls etc.</t>
  </si>
  <si>
    <t>111</t>
  </si>
  <si>
    <t>3.4.2.1.1</t>
  </si>
  <si>
    <t>5e29223b-cd37-4239-a983-3b294070c2ce</t>
  </si>
  <si>
    <t xml:space="preserve">Making and testing 150 x 150 x 150mm concrete strength test  cube (Provisional) </t>
  </si>
  <si>
    <t>e8017b23-877a-4de9-8636-f131cb6ce5fe</t>
  </si>
  <si>
    <t xml:space="preserve">Surface beds, slabs, etc to falls </t>
  </si>
  <si>
    <t>3.4.5</t>
  </si>
  <si>
    <t>a003955e-ea21-4873-9945-a579315503ed</t>
  </si>
  <si>
    <t>3.4.9</t>
  </si>
  <si>
    <t xml:space="preserve">Y12 bars
</t>
  </si>
  <si>
    <t>3.4.10</t>
  </si>
  <si>
    <t>2ed32255-1a20-40b6-a5f0-617e2f492c32</t>
  </si>
  <si>
    <t>6ead2bee-bd8e-4852-8986-4e1a8cb5f4f2</t>
  </si>
  <si>
    <t>3.5.3</t>
  </si>
  <si>
    <t>3.5.5.1</t>
  </si>
  <si>
    <t>18430197-9bb9-46f0-b5a9-53ca310e9c78</t>
  </si>
  <si>
    <t>3.5.7</t>
  </si>
  <si>
    <t>3.5.7.1</t>
  </si>
  <si>
    <t>f75e9104-eaad-41ba-bda5-06d1546f4d0b</t>
  </si>
  <si>
    <t>Waterproof Membrane</t>
  </si>
  <si>
    <t>115</t>
  </si>
  <si>
    <t>73e79d05-9eba-4ff6-b2f6-35e645191bd9</t>
  </si>
  <si>
    <t>5902673e-977c-4957-b5d8-c63f734ea87d</t>
  </si>
  <si>
    <t>cd4d4432-3ad0-4507-bf44-5d0729e51847</t>
  </si>
  <si>
    <t xml:space="preserve">40mm Thick Flush Panel Maple Door With Lightweight Core Filling </t>
  </si>
  <si>
    <t>3.8.1.1.3</t>
  </si>
  <si>
    <t>97d6ef58-6394-4b77-8a9a-79f35eb69b0b</t>
  </si>
  <si>
    <t>3.9.2.1.1</t>
  </si>
  <si>
    <t>D038R NP Rebate conversion kit for euro profile locks D038S,D037D</t>
  </si>
  <si>
    <t>H076 Heavy duty stainless steel spring clip</t>
  </si>
  <si>
    <t>b3760e70-94b5-4c88-9b42-1c7bee425d48</t>
  </si>
  <si>
    <t>DP01CBT 149 x 149mm straight stainless steel tubular</t>
  </si>
  <si>
    <t>9de42e96-03c8-49e4-bb2a-45d7c764c21e</t>
  </si>
  <si>
    <t>37753e9a-c074-4fdd-bbcc-e8d7929deab4</t>
  </si>
  <si>
    <t>442806ee-7265-4576-a663-a4e7b85bca8e</t>
  </si>
  <si>
    <t xml:space="preserve">Supply, fabrication and erection of hot dipped galvanised trusses, beams, columns, etc. 
</t>
  </si>
  <si>
    <t>152 x 152 x 23 H column</t>
  </si>
  <si>
    <t>122</t>
  </si>
  <si>
    <t>5a02fff8-ae71-4449-a09e-65c85982ed56</t>
  </si>
  <si>
    <t>1.6mm thick pressed galvanized mild steel, 813mm x 2720mm single rebated frame, to suit thickness of brickwork, primed with approved red oxide primer and painted to Architect's spec</t>
  </si>
  <si>
    <t>5e8098de-da1f-4cba-a718-fb704ab85fdd</t>
  </si>
  <si>
    <t>Aluminium frame only, charcoal powder coated or anodised finish</t>
  </si>
  <si>
    <t>d70f5f67-fc7a-4efd-811f-2114927490bf</t>
  </si>
  <si>
    <t>Notice Boards</t>
  </si>
  <si>
    <t>ec814142-b66c-448a-aa62-e1a685932671</t>
  </si>
  <si>
    <t>a5abe1b3-e5f5-4814-98f6-8b5c2629fdad</t>
  </si>
  <si>
    <t>91ca8e63-f8ca-49c1-8486-e61edc5d6bc8</t>
  </si>
  <si>
    <t xml:space="preserve">On Kitchen walls, Code: RN-SAMMW6 </t>
  </si>
  <si>
    <t>3.14.3.1.1</t>
  </si>
  <si>
    <t>b10ae1f1-c9e5-4adb-b7dc-e526970d1f48</t>
  </si>
  <si>
    <t>Soil Waste and Vent Pipes</t>
  </si>
  <si>
    <t>3.15.2.1.6</t>
  </si>
  <si>
    <t>9ea082b0-b419-4494-95be-cdbb58acca51</t>
  </si>
  <si>
    <t>110mm fusion socket</t>
  </si>
  <si>
    <t>fc4d5dfd-1d13-4ad7-ba9f-c1b8ce8e87b0</t>
  </si>
  <si>
    <t>89d70153-8391-442d-a07c-22856c8f2fcf</t>
  </si>
  <si>
    <t>32mm tee / reducing Tee</t>
  </si>
  <si>
    <t>49f6bdcb-b373-4473-9b41-d611ed3b1017</t>
  </si>
  <si>
    <t>Thermal Insulation to hot water pipes applied in accordance with the manufacturers instructions</t>
  </si>
  <si>
    <t>3.15.5.1</t>
  </si>
  <si>
    <t>3.15.6</t>
  </si>
  <si>
    <t>a6ed92e0-c3b0-4f22-b9cf-0c6153858723</t>
  </si>
  <si>
    <t>Geberit Selnova Square handrinse basin: B50cm white with 1 tap hole. Code: 500.310.01.1</t>
  </si>
  <si>
    <t>7ac1c542-dad7-407e-9e88-a2418fc7484e</t>
  </si>
  <si>
    <t>3.15.7.1</t>
  </si>
  <si>
    <t>3.15.8.1.4</t>
  </si>
  <si>
    <t>3.15.9.1</t>
  </si>
  <si>
    <t>Toilet Signage Installation</t>
  </si>
  <si>
    <t>a02a0a46-d6e4-4958-8b7e-a539a1188cdc</t>
  </si>
  <si>
    <t>37f883da-4c64-4165-a12f-c986a0bb492b</t>
  </si>
  <si>
    <t>3.17.4.1.2</t>
  </si>
  <si>
    <t>Prepare, touch up primer and apply one coat "Dulux Duraphos" one coat "Dulux" universal undercoat and two coats "Dulux Dura 100" high gloss enamel paint</t>
  </si>
  <si>
    <t>efe41d59-f390-4f89-84ca-43cb21e8d724</t>
  </si>
  <si>
    <t>3.17.6</t>
  </si>
  <si>
    <t>c09ba6cd-95cf-48f8-b673-a674285997a3</t>
  </si>
  <si>
    <t>Tenderer to allow for disconnection and to make safe all existing electrical installations.</t>
  </si>
  <si>
    <t>Type D as specified</t>
  </si>
  <si>
    <t>140</t>
  </si>
  <si>
    <t>4.3.1.2</t>
  </si>
  <si>
    <t>4.3.1.2.1</t>
  </si>
  <si>
    <t>4.3.1.4.1</t>
  </si>
  <si>
    <t>f7b6ba0c-0920-41e3-b760-288e34104616</t>
  </si>
  <si>
    <t>243676e4-6c06-4435-9fda-992d5e6e0c12</t>
  </si>
  <si>
    <t>4.3.3.1.2.1</t>
  </si>
  <si>
    <t>Supply and installation of conduit as specified in General Specification lengths shall be taken as measured horizontal and vertical runs between terminations. Rates quoted shall allow for wastage off-cuts, couplings, bends, extension boxes, covers fixing and chasing etc. in accordance with the specification</t>
  </si>
  <si>
    <t>4.5.1.1.2</t>
  </si>
  <si>
    <t>4.5.1.3.2</t>
  </si>
  <si>
    <t>4.5.2.1.1.1</t>
  </si>
  <si>
    <t>4.5.2.1.3.1</t>
  </si>
  <si>
    <t>4.5.2.1.5.1</t>
  </si>
  <si>
    <t>Conduit Ends</t>
  </si>
  <si>
    <t>80207e99-d45d-47b7-b9b2-fe8cb97ce491</t>
  </si>
  <si>
    <t>4.5.4.2.1</t>
  </si>
  <si>
    <t>4b023ee5-5040-4b2f-96f6-e392c5b878f9</t>
  </si>
  <si>
    <t>e3e29ee7-2468-46cd-a13c-b543ca80ebb7</t>
  </si>
  <si>
    <t>b7f57f27-b4bb-4f9c-be9f-9844fc3efa5b</t>
  </si>
  <si>
    <t>4.6.1.1.2.1</t>
  </si>
  <si>
    <t>8f7d5f6b-8384-4d5b-8965-49cab1019724</t>
  </si>
  <si>
    <t>4.6.2.1</t>
  </si>
  <si>
    <t>4.6.2.2.1.1</t>
  </si>
  <si>
    <t>27b2900e-5062-4b6d-abe0-5cc62da0aee3</t>
  </si>
  <si>
    <t>4.6.2.2.2</t>
  </si>
  <si>
    <t>9a513c27-571b-4620-9281-e305bbfa69ed</t>
  </si>
  <si>
    <t>de9f136c-86a1-4b54-a168-604c90e7b5c6</t>
  </si>
  <si>
    <t>4.8.2.2.1</t>
  </si>
  <si>
    <t>b3babb78-5529-419b-84af-d79874275260</t>
  </si>
  <si>
    <t>b1261bed-d8c3-4cad-a4b6-beb25ae92ccb</t>
  </si>
  <si>
    <t>4.9.2.2</t>
  </si>
  <si>
    <t>78a95dd4-ac0b-4929-b3c0-cec61e1645ea</t>
  </si>
  <si>
    <t>ca823d7e-e430-48d9-9f6a-b5c070dfaac3</t>
  </si>
  <si>
    <t>4.10.1</t>
  </si>
  <si>
    <t>Allow for preparation of "as installed drawings"</t>
  </si>
  <si>
    <t>2.4</t>
  </si>
  <si>
    <t>5.2</t>
  </si>
  <si>
    <t>3.2</t>
  </si>
  <si>
    <t>DEMOLITIONS</t>
  </si>
  <si>
    <t>CONCRETE, FORMWORK &amp; REINFORCEMENT</t>
  </si>
  <si>
    <t>3.6</t>
  </si>
  <si>
    <t>IRONMONGERY</t>
  </si>
  <si>
    <t>TILING</t>
  </si>
  <si>
    <t>4.8</t>
  </si>
  <si>
    <t>4.4</t>
  </si>
  <si>
    <t>4.10</t>
  </si>
  <si>
    <t>BILL 5</t>
  </si>
  <si>
    <t>BILL 1</t>
  </si>
  <si>
    <t>1.1.5.1</t>
  </si>
  <si>
    <t>Establish Facilities on Site for Engineer / Employer</t>
  </si>
  <si>
    <t>1.1.1.1</t>
  </si>
  <si>
    <t>Tools and equipment</t>
  </si>
  <si>
    <t>Other fixed obligations</t>
  </si>
  <si>
    <t>1.1.12</t>
  </si>
  <si>
    <t>Overhead charges and profit on 1.1.14</t>
  </si>
  <si>
    <t>89d98168-7491-4d68-af01-b286b00fd870</t>
  </si>
  <si>
    <t>1.1.23</t>
  </si>
  <si>
    <t>9f068e98-78c4-41db-b442-e569889901c1</t>
  </si>
  <si>
    <t>2.1.7</t>
  </si>
  <si>
    <t>2.1.3</t>
  </si>
  <si>
    <t>2  EXTERNAL WORKS</t>
  </si>
  <si>
    <t>2.2  STORMWATER DRAINAGE</t>
  </si>
  <si>
    <t>cf0d38fe-017b-479c-a33b-af207ac731fe</t>
  </si>
  <si>
    <t>2.2.5</t>
  </si>
  <si>
    <t xml:space="preserve">Headwalls
</t>
  </si>
  <si>
    <t>2.2.9</t>
  </si>
  <si>
    <t>Grade 2, class A or similar approved</t>
  </si>
  <si>
    <t>Cut to spoil or stockpile as instructed by the Engineer</t>
  </si>
  <si>
    <t>2.3.3</t>
  </si>
  <si>
    <t>2.3.7</t>
  </si>
  <si>
    <t>d3238d8d-a224-47cc-b752-3e8850bab1c1</t>
  </si>
  <si>
    <t>2.4.1</t>
  </si>
  <si>
    <t>c89fbede-cd3f-4ded-af25-39fe30bc0649</t>
  </si>
  <si>
    <t>2.5.3</t>
  </si>
  <si>
    <t>20MPa concrete for Loffelstein wall foundation</t>
  </si>
  <si>
    <t>243cc9d2-8fee-4bbc-a198-0a92b9845077</t>
  </si>
  <si>
    <t>Filter Fabric</t>
  </si>
  <si>
    <t>2.6.1</t>
  </si>
  <si>
    <t>3.1.6.2</t>
  </si>
  <si>
    <t>108</t>
  </si>
  <si>
    <t>72f5f7de-7113-4ed1-8d17-f0add9bdf8c0</t>
  </si>
  <si>
    <t xml:space="preserve">One brick wall </t>
  </si>
  <si>
    <t>79c88bef-9dc8-4e7f-9a49-187ff9d50c71</t>
  </si>
  <si>
    <t>3.4  CONCRETE, FORMWORK &amp; REINFORCEMENT</t>
  </si>
  <si>
    <t>3.4.1.1</t>
  </si>
  <si>
    <t>3.4.1.1.1</t>
  </si>
  <si>
    <t>60ba79cd-1bad-44ad-acd2-c0f28e62bf0d</t>
  </si>
  <si>
    <t>25MPa/19mm concrete</t>
  </si>
  <si>
    <t>3.4.1.2.3</t>
  </si>
  <si>
    <t>3.4.3.1</t>
  </si>
  <si>
    <t>3.4.4.3</t>
  </si>
  <si>
    <t>a425a67c-8e6a-49eb-a8a7-9c8638852ee7</t>
  </si>
  <si>
    <t>3.4.5.1</t>
  </si>
  <si>
    <t>e9efe09d-90b3-4063-b382-16a9f333d146</t>
  </si>
  <si>
    <t>3.4.6.3</t>
  </si>
  <si>
    <t>3.4.7.1</t>
  </si>
  <si>
    <t>Slabs propped up exceeding 1,5m and not exceeding 3,5m  high</t>
  </si>
  <si>
    <t>3.4.9.1</t>
  </si>
  <si>
    <t>3.4.9.5</t>
  </si>
  <si>
    <t>3.4.11.2</t>
  </si>
  <si>
    <t>Turning piece</t>
  </si>
  <si>
    <t>Ventillation Grilles to manufacturer's specification</t>
  </si>
  <si>
    <t>Waterproofing to roofs, basements, etc.</t>
  </si>
  <si>
    <t>35ff5aea-bbad-4527-a410-3a4f113c8e98</t>
  </si>
  <si>
    <t>3.7.1.2</t>
  </si>
  <si>
    <t>3.7.1.6</t>
  </si>
  <si>
    <t>D06</t>
  </si>
  <si>
    <t>c30ed74a-9c7a-4adb-8418-79665aa00f41</t>
  </si>
  <si>
    <t>305bd644-e09d-48d9-a7ee-638eb3f924f3</t>
  </si>
  <si>
    <t>119</t>
  </si>
  <si>
    <t>CB30 CYL S.C lever handle on plate with cylinder cutout</t>
  </si>
  <si>
    <t xml:space="preserve">Descriptions of expansion anchors and bolts and chemical  anchors and bolts shall be deemed to include nuts, washers  and mortices in brickwork or concrete </t>
  </si>
  <si>
    <t>d8aeb483-db9e-49ce-8c7b-297c4c80696e</t>
  </si>
  <si>
    <t>230 x 133 x 30 I rafter</t>
  </si>
  <si>
    <t>0479c270-1fb4-4266-9443-7e42b260f405</t>
  </si>
  <si>
    <t>f4b83f8b-f96e-4bfa-90cc-68925a8ebe4d</t>
  </si>
  <si>
    <t>1af73293-34b9-42b3-9cfa-76da772a3aee</t>
  </si>
  <si>
    <t>3.11.1.4</t>
  </si>
  <si>
    <t>1,6mm Double rebated steel galvanised  frames with one shop coat red oxide primer</t>
  </si>
  <si>
    <t>Aluminium Windows &amp; Frames</t>
  </si>
  <si>
    <t>As per window schedule</t>
  </si>
  <si>
    <t>W04</t>
  </si>
  <si>
    <t>3.12.3.1.2</t>
  </si>
  <si>
    <t>D02</t>
  </si>
  <si>
    <t>3.12.3.1.6</t>
  </si>
  <si>
    <t>Powder coated, galvanised steel non-retractable burglar bars for windows. Trellis-style or similar approved Retractable security gates. Fully framed for added strength under attack. Manufactured for large expanses of glass. Corrosion and UV resistant even at the coast, Option of internal or external installation, face-on or reveal installations. Designed for strength under attack and installed with tamper-proof.</t>
  </si>
  <si>
    <t>08792f27-1745-4aa6-8f8b-ea3186d9e507</t>
  </si>
  <si>
    <t>126</t>
  </si>
  <si>
    <t>cce49c57-1c11-42b9-9f9e-50e546d7ea07</t>
  </si>
  <si>
    <t>e5994963-a64c-49a9-a6b9-1ac21d505a1d</t>
  </si>
  <si>
    <t>be596aa6-69dc-497e-97a0-7f357d0ca7b9</t>
  </si>
  <si>
    <t>3.14.1.1</t>
  </si>
  <si>
    <t>1c073f72-e1a3-4e6d-9375-c51dd6c3519c</t>
  </si>
  <si>
    <t>3.14.2.1.1</t>
  </si>
  <si>
    <t>4487bea9-278f-4703-b8ca-2d7f2c0b5971</t>
  </si>
  <si>
    <t>0608121c-161c-4040-b488-7bd550c2527f</t>
  </si>
  <si>
    <t>3.14.3.1</t>
  </si>
  <si>
    <t>54af18a1-0946-4838-8464-f084fc84426c</t>
  </si>
  <si>
    <t>f3d371f7-2237-427c-915d-b013c2d992ae</t>
  </si>
  <si>
    <t>03046276-2c6e-493a-8e43-a0d7e4e1103c</t>
  </si>
  <si>
    <t>883540b4-84f6-4229-b3e0-9ac799541e38</t>
  </si>
  <si>
    <t>70366ea5-1939-4629-bb1e-7b65044a93eb</t>
  </si>
  <si>
    <t>3.15.2.1.12</t>
  </si>
  <si>
    <t>110mm expansion socket</t>
  </si>
  <si>
    <t>3.15.2.1.16</t>
  </si>
  <si>
    <t>9b2911bd-1f33-4bf9-9158-c9086844f018</t>
  </si>
  <si>
    <t>40mm tee / reducing Tee</t>
  </si>
  <si>
    <t>3.15.6.2.1.3</t>
  </si>
  <si>
    <t>40mm Chrome plated deep seal bottle trap with outlet for 50mm PVC</t>
  </si>
  <si>
    <t>3.15.11.1</t>
  </si>
  <si>
    <t>3.15.12.1.1</t>
  </si>
  <si>
    <t>3.15.13</t>
  </si>
  <si>
    <t>3.15.13.1</t>
  </si>
  <si>
    <t>4a01c8d1-fe22-481f-b956-ff21c7d94f9d</t>
  </si>
  <si>
    <t>133</t>
  </si>
  <si>
    <t>3.17.1.2</t>
  </si>
  <si>
    <t>Previously painted wood surfaces</t>
  </si>
  <si>
    <t>47b92471-6ffe-4633-a11f-3668fa8e277e</t>
  </si>
  <si>
    <t>On internal walls</t>
  </si>
  <si>
    <t>73f7bb6f-0f35-4fc6-8fef-4db3c3291b07</t>
  </si>
  <si>
    <t>3.17.3.1.2</t>
  </si>
  <si>
    <t>3.17.4.1.2.1</t>
  </si>
  <si>
    <t>On steel and glass doors (both sides measured)</t>
  </si>
  <si>
    <t>1e097bd7-8d51-4bc5-a0c2-ee55ef34637a</t>
  </si>
  <si>
    <t>Extrenal building signage to architect's specifications for Wellness Centre</t>
  </si>
  <si>
    <t>137</t>
  </si>
  <si>
    <t>f161db44-f482-4d6c-9b30-d3ff70865d25</t>
  </si>
  <si>
    <t>4.2.1.6</t>
  </si>
  <si>
    <t>4.2.1.2</t>
  </si>
  <si>
    <t>bad077e9-48c5-4c3f-8d67-693816494093</t>
  </si>
  <si>
    <t>Type F as specified</t>
  </si>
  <si>
    <t>8b440801-b4a4-48dc-b7b7-2658e14bc39d</t>
  </si>
  <si>
    <t>6051164a-a68d-4ab3-a5cb-52bb41d99b41</t>
  </si>
  <si>
    <t>92f25e00-1ebc-45e7-a112-b4724b269246</t>
  </si>
  <si>
    <t>Trunking</t>
  </si>
  <si>
    <t>08ed65a3-06f3-4903-8f9d-b74f346325a5</t>
  </si>
  <si>
    <t>b2d50b2d-edf1-46f7-b0ff-628e968a7541</t>
  </si>
  <si>
    <t>1c81dff7-b8c1-4d2c-9236-bd3f80597ab4</t>
  </si>
  <si>
    <t>144</t>
  </si>
  <si>
    <t>25mm diameter PVC chased in brickwork, fixed on surface, cast in concrete</t>
  </si>
  <si>
    <t>4.5.1.3</t>
  </si>
  <si>
    <t>4.5.2.1</t>
  </si>
  <si>
    <t>Terminate and connect 1 pair of conduit ends including lock nuts, bushes, etc into board tray, wiring channel, etc. including cutting holes for conduit entries but excluding conduit boxes</t>
  </si>
  <si>
    <t>4.5.3.1.3</t>
  </si>
  <si>
    <t>cf7ef91a-abdf-418d-a06c-1b094dd03b3b</t>
  </si>
  <si>
    <t>4.5.4.1</t>
  </si>
  <si>
    <t>4.6.2.1.1.1</t>
  </si>
  <si>
    <t>3dcea5af-9b07-4c6d-9b68-00ecb36cb1e4</t>
  </si>
  <si>
    <t>148</t>
  </si>
  <si>
    <t>7bc844e6-b5ac-4964-b59d-ec65c6cc4bed</t>
  </si>
  <si>
    <t>355b7d92-39a8-4d17-979c-099da88e9751</t>
  </si>
  <si>
    <t>Cable Terminations</t>
  </si>
  <si>
    <t>4.8.2.2</t>
  </si>
  <si>
    <t xml:space="preserve">25mm² 4-Core </t>
  </si>
  <si>
    <t>6686b357-5f45-4eaa-a159-77feb67332d5</t>
  </si>
  <si>
    <t>151</t>
  </si>
  <si>
    <t>99f13975-2c95-460b-912a-6a344776ef9c</t>
  </si>
  <si>
    <t>296f444b-3977-46d2-a5aa-13675f10f074</t>
  </si>
  <si>
    <t>b70c7efa-beda-48e2-a1bc-35d1c777531d</t>
  </si>
  <si>
    <t>3f9d85be-bd41-41b3-a1e7-4bd732c71fc4</t>
  </si>
  <si>
    <t>4.9.2.1.1</t>
  </si>
  <si>
    <t>4.9.2.3.1</t>
  </si>
  <si>
    <t>4.9.2.5.1</t>
  </si>
  <si>
    <t>4.9.2.6</t>
  </si>
  <si>
    <t>4.9.2.7.1</t>
  </si>
  <si>
    <t>Extra on UPVC piping for:</t>
  </si>
  <si>
    <t>155</t>
  </si>
  <si>
    <t>4.11.1.1</t>
  </si>
  <si>
    <t>SITE CLEARANCE</t>
  </si>
  <si>
    <t>ba12538d-3411-4df2-b340-dfc044b3fb6b</t>
  </si>
  <si>
    <t>5.1  PROVISIONAL SUMS</t>
  </si>
  <si>
    <t>TENDER AMOUNT</t>
  </si>
  <si>
    <t>3.10</t>
  </si>
  <si>
    <t>CABLE TRAYS, MESH &amp; LADDERS</t>
  </si>
  <si>
    <t>162</t>
  </si>
  <si>
    <t>Blank Rate &amp; Amount for Tender</t>
  </si>
  <si>
    <t>1.1.16</t>
  </si>
  <si>
    <t>9c9d1ce3-75d3-4bd6-b331-032ae216dca8</t>
  </si>
  <si>
    <t>20c7dcf6-d9f6-4744-bb57-08d7f73b5dd8</t>
  </si>
  <si>
    <t>1.1.3</t>
  </si>
  <si>
    <t>1.1.7</t>
  </si>
  <si>
    <t>137e895f-4d52-4f10-9ac7-6a2dfe6684ba</t>
  </si>
  <si>
    <t>43f57b1a-240d-4622-a0ec-7a32fb6576da</t>
  </si>
  <si>
    <t>3.7  ROOF COVERINGS, ETC.</t>
  </si>
  <si>
    <t>06e740e1-9877-4383-9a0f-587ef9cf750a</t>
  </si>
  <si>
    <t>1.1.26.1</t>
  </si>
  <si>
    <t>1.1.27</t>
  </si>
  <si>
    <t>Cleaning out of exisitng stormwaters structures (manholes, catchpits, headwalls etc.)</t>
  </si>
  <si>
    <t>Excavating or breaking up existing bituminous and concrete surfaces and removing to spoil</t>
  </si>
  <si>
    <t>2.2.2.1</t>
  </si>
  <si>
    <t>Selected fill material</t>
  </si>
  <si>
    <t>2.2.6.1</t>
  </si>
  <si>
    <t>2.2.8.1</t>
  </si>
  <si>
    <t>2.2.9.1.1</t>
  </si>
  <si>
    <t>2.2.9.3</t>
  </si>
  <si>
    <t>99865f74-7448-434d-bcc2-19d97ba6dfe7</t>
  </si>
  <si>
    <t>304f706d-b634-4960-998b-2abdd9e19170</t>
  </si>
  <si>
    <t>daebd18b-3e06-4f80-a8e7-373d292190ec</t>
  </si>
  <si>
    <t>2.5.6.2</t>
  </si>
  <si>
    <t>Removal of Asbestos Roof Sheeting</t>
  </si>
  <si>
    <t>adcfc04f-0127-41f1-bcde-76b99b88e7ef</t>
  </si>
  <si>
    <t>1989d660-1213-4d85-b457-52c6c97944b6</t>
  </si>
  <si>
    <t>3.1.6.1.2</t>
  </si>
  <si>
    <t>29834e65-a91d-455e-a266-61098b4ba477</t>
  </si>
  <si>
    <t>3.1.6.1.6</t>
  </si>
  <si>
    <t>HVAC equipment, including condensers, connections, pipework  and mountings</t>
  </si>
  <si>
    <t>0148515a-e2db-448c-a895-94baec315aa4</t>
  </si>
  <si>
    <t>3.2.1.1.2</t>
  </si>
  <si>
    <t>45f6ed27-c7a8-431c-97f5-21b9d4bb524e</t>
  </si>
  <si>
    <t>Excavations</t>
  </si>
  <si>
    <t>3.3.1.1</t>
  </si>
  <si>
    <t>3.3.3.1</t>
  </si>
  <si>
    <t>23da640e-6604-4515-9e90-579ae8cb4004</t>
  </si>
  <si>
    <t>3.3.5.1</t>
  </si>
  <si>
    <t xml:space="preserve">Smooth formwork to sides </t>
  </si>
  <si>
    <t xml:space="preserve">Type F4 finish class,smooth formwork to sides: 
</t>
  </si>
  <si>
    <t>6ffbebe7-4d93-4250-8722-961c0ffdc875</t>
  </si>
  <si>
    <t>t</t>
  </si>
  <si>
    <t>9bdccba3-f723-4f1e-9022-56f92c78f042</t>
  </si>
  <si>
    <t>beb346eb-0a64-45c0-9e85-1dfe03a1f2c8</t>
  </si>
  <si>
    <t>a5ebdadc-ff3c-4e6e-9ae4-a13e64f3ce8c</t>
  </si>
  <si>
    <t>57a5092c-a0db-4830-aeb2-69cee0984bda</t>
  </si>
  <si>
    <t>3.5.2.1.3</t>
  </si>
  <si>
    <t>Prestressed concrete lintels including temporary supports</t>
  </si>
  <si>
    <t>98f2aafe-2bd7-483e-b01d-70fa1a3417ae</t>
  </si>
  <si>
    <t>3.6.2.2.2.1</t>
  </si>
  <si>
    <t>3.16  GLAZING</t>
  </si>
  <si>
    <t>0.8mm thick x 138mm wide aluminium folded flashing</t>
  </si>
  <si>
    <t>046354f1-f2e5-45c1-a0d6-dbcb29f5bf50</t>
  </si>
  <si>
    <t>420a710e-9f7e-4401-86a6-a4aab40a1101</t>
  </si>
  <si>
    <t>a3a5a9e8-75ab-4c6c-af8f-db90f8478422</t>
  </si>
  <si>
    <t>ab9c2c9d-7d6a-4681-b6e3-341993a77565</t>
  </si>
  <si>
    <t>52bcc9d9-1893-4925-986e-d1007e8661cf</t>
  </si>
  <si>
    <t>Partitions</t>
  </si>
  <si>
    <t>3.9.2.1</t>
  </si>
  <si>
    <t>45493bbc-9011-4cff-9e91-fb1c35035f62</t>
  </si>
  <si>
    <t>3.10.2.2</t>
  </si>
  <si>
    <t>3.10.2.6</t>
  </si>
  <si>
    <t>cc123f39-32cd-4073-be15-c547ca1d101a</t>
  </si>
  <si>
    <t>3.11.1.1.4</t>
  </si>
  <si>
    <t xml:space="preserve">Hot dipped galvanised holding down bolts 
</t>
  </si>
  <si>
    <t xml:space="preserve">M16 Grade 8.8 anchor bolts with epoxy nuts and washers (MN 200mm long)
</t>
  </si>
  <si>
    <t>3.11.1.2.2</t>
  </si>
  <si>
    <t>Pressed Steel Door Frames</t>
  </si>
  <si>
    <t>3.12.2.1.2</t>
  </si>
  <si>
    <t>b957658b-004e-4b04-8cf0-c101b12c1dce</t>
  </si>
  <si>
    <t>3.12.2.1.6</t>
  </si>
  <si>
    <t>ff66fe25-0fb8-4173-80e1-904f9770b904</t>
  </si>
  <si>
    <t>W08</t>
  </si>
  <si>
    <t>3fb2fd7f-2612-4cad-8916-b8f2e88251b0</t>
  </si>
  <si>
    <t>b8107ec0-944a-4464-8a49-cfcb7d3bd73a</t>
  </si>
  <si>
    <t>Non retractable corrosion resistant security burglar bars for windows</t>
  </si>
  <si>
    <t>3.12.5.1.3</t>
  </si>
  <si>
    <t>3.12.5.2.1</t>
  </si>
  <si>
    <t>922ab5e9-e2cf-47c1-ad45-27f64c533420</t>
  </si>
  <si>
    <t>Existing Plastered Surfaces</t>
  </si>
  <si>
    <t>3.13.1.1</t>
  </si>
  <si>
    <t>3.13.3.1</t>
  </si>
  <si>
    <t>92fd4c55-2b29-4a2a-8dcc-9212003d6f4c</t>
  </si>
  <si>
    <t>On passages/offices/reception floor, Code: RN-EVOQWH</t>
  </si>
  <si>
    <t>cf1e2bfc-95cb-45e3-ac8e-f1c757e27ee3</t>
  </si>
  <si>
    <t>Rate to include the removal of existing sanitory fixtures</t>
  </si>
  <si>
    <t>b79b3d80-bc19-4f5a-9a91-a62c3039058e</t>
  </si>
  <si>
    <t>bcf5c41e-fadd-4f0d-9762-df51a6b58cb2</t>
  </si>
  <si>
    <t>3.15.3.1.3</t>
  </si>
  <si>
    <t>3.15.3.1.5.2</t>
  </si>
  <si>
    <t>3.15.3.1.5.6</t>
  </si>
  <si>
    <t>b93dc465-e07f-43b2-94bf-c1006f1a94a3</t>
  </si>
  <si>
    <t>Geberit Selnova wall-hung WC: white, Code: 500.260.01.1. FLUSHING SYSTEM: Geberit Kombifix element for wall-hung WC, 106 cm, with Alpha concealed cistern 12 cm, Code  110.238.00.1 and Geberit actuator plate Alpha20, for dual flush: bright chrome-plated, Code 115.040.21.5. Inclusive of Selnova WC seat: white, bottom fix, Code: 500.331.01.1</t>
  </si>
  <si>
    <t>ce4e779c-58e2-4362-9e1e-cb4f94f725d4</t>
  </si>
  <si>
    <t>Install wall hung plastic bin</t>
  </si>
  <si>
    <t>Taps, Valves, etc</t>
  </si>
  <si>
    <t>As supplied by Cobra Watertech or similar approved</t>
  </si>
  <si>
    <t>Geysers</t>
  </si>
  <si>
    <t>200L Econoflo dual horzontal electric water heater complete with tp valve,drain cork and 3KW element and automatic thermostat and connection to water supply pipe,including heavy duty brackets for boling to wall with 12mm rawl expanding bolts. The overflow from the TP valve to be pipe to the external of the building over the closest gully.(Electric connection by electrician) Including prv and vacuum breakers</t>
  </si>
  <si>
    <t>7b64b327-4af7-48eb-a7fa-da9fa5d4edb0</t>
  </si>
  <si>
    <t>3.15.14.1.1.2</t>
  </si>
  <si>
    <t>159</t>
  </si>
  <si>
    <t>cb29ff19-2e34-4a82-905a-d9dcc89a434d</t>
  </si>
  <si>
    <t>d6bb3aca-d266-4eb2-95ba-ecf3a975f80d</t>
  </si>
  <si>
    <t xml:space="preserve">Prepare and apply one coat "Plascon Professional Gypsum and  Plaster Primer" and two coats "Plascon Professional Superior Satin PVA " paint </t>
  </si>
  <si>
    <t>448ef25b-532d-419a-a32b-303dbd203948</t>
  </si>
  <si>
    <t>7feedd09-4535-4fd6-9982-5a70e390d6ea</t>
  </si>
  <si>
    <t>On drywalls or partitions</t>
  </si>
  <si>
    <t>c45489da-58c7-4010-b6db-7b8155962ff3</t>
  </si>
  <si>
    <t>3.17.4.1.2.5</t>
  </si>
  <si>
    <t>7bd0d80b-463c-4eaa-b347-2684786027d6</t>
  </si>
  <si>
    <t>Type E: LED Single Sided Wall mounted EXIT luminaire complete with 1.5m cabtre, 5A 3-pin plug top and 1hr self maintained battery backup. Min 2 Year Warranty.</t>
  </si>
  <si>
    <t>0096b70e-a444-4f4b-827c-b3fcf26b5683</t>
  </si>
  <si>
    <t>4.2.2</t>
  </si>
  <si>
    <t>2f6ad34b-db16-449c-9da9-de6e2030a6df</t>
  </si>
  <si>
    <t>98129993-903e-44fb-be99-05f012396c93</t>
  </si>
  <si>
    <t>4.2.6</t>
  </si>
  <si>
    <t>0115ea3a-0cb0-497f-8d69-1979632fc54d</t>
  </si>
  <si>
    <t>e0d602fd-d861-4101-a7b7-617ee1b7562e</t>
  </si>
  <si>
    <t>Photo electric cell complete with plug set suitable for mounting on and including galvanised steel pressed conduit box, neoprene gasket and housing.</t>
  </si>
  <si>
    <t>Powerskirting end caps</t>
  </si>
  <si>
    <t>4.3.2.1.1.2</t>
  </si>
  <si>
    <t>cfc0788d-66bd-4e57-aa6b-b3b69a107b34</t>
  </si>
  <si>
    <t>4.4.1.1.1</t>
  </si>
  <si>
    <t>4.4.1.3.1</t>
  </si>
  <si>
    <t>6556e873-6a03-4220-a0b5-257bba17aac4</t>
  </si>
  <si>
    <t>eaba48b9-cfaf-40a5-9f0f-cf774bf2059e</t>
  </si>
  <si>
    <t>25mm diameter conduit ends</t>
  </si>
  <si>
    <t>4.5.3.1.2.1</t>
  </si>
  <si>
    <t>4.5.4</t>
  </si>
  <si>
    <t>16A One lever two way switch</t>
  </si>
  <si>
    <t>4.6.2</t>
  </si>
  <si>
    <t>52208721-e9e9-4e78-bc32-52012eb6ebc8</t>
  </si>
  <si>
    <t>100x50mm PVC Cover plate</t>
  </si>
  <si>
    <t>20A DP NWI isolator Flush mounted (Hydroboil)</t>
  </si>
  <si>
    <t>df4c2495-99bc-4658-9d0f-ec83fe25e2b5</t>
  </si>
  <si>
    <t>Supply, delivery and laying of PVC/SWA/ECC PVC copper cables as specified.  The length given shall be taken by the measured length of cable from terminal to terminal and rates quoted shall include for off cuts and wastage. These rates shall also include for laying of cables in trenches, sleeves, cable trays and ladders only.</t>
  </si>
  <si>
    <t>4.8.2</t>
  </si>
  <si>
    <t>0ca56be2-dd25-4b17-a1e6-bba2c14e1eda</t>
  </si>
  <si>
    <t>4.8.6.1.1</t>
  </si>
  <si>
    <t>4.8.6.1.2.1</t>
  </si>
  <si>
    <t>4c3026cd-b1a8-48bd-8a75-640da54c3c68</t>
  </si>
  <si>
    <t>4.8.6.1.4.1</t>
  </si>
  <si>
    <t>4.8.6.1.6.1</t>
  </si>
  <si>
    <t>e9a88e87-1528-45ee-9bae-6c96bdeb5984</t>
  </si>
  <si>
    <t>b6cede4f-ec21-44b6-9421-201370306d82</t>
  </si>
  <si>
    <t>e38e0371-d807-48fa-930a-a9a44cbc1e26</t>
  </si>
  <si>
    <t>Allow for site survey and resistivity test reports before installation</t>
  </si>
  <si>
    <t>Allow for resistivity tests  after completion</t>
  </si>
  <si>
    <t>5604a475-e9f7-4ac5-a0ef-7f4f8dd65305</t>
  </si>
  <si>
    <t>4.9.2.7.5</t>
  </si>
  <si>
    <t>Trenches to be as specified in detailed specification</t>
  </si>
  <si>
    <t>Breaking concrete</t>
  </si>
  <si>
    <t>e18e1b16-6dd1-433a-88e9-2940a9b51de7</t>
  </si>
  <si>
    <t>110mm Diameter  pipes</t>
  </si>
  <si>
    <t>f3980964-8986-4ae5-a61a-2cda3bbf0883</t>
  </si>
  <si>
    <t>CAPENTRY &amp; JOINERY</t>
  </si>
  <si>
    <t>3.14</t>
  </si>
  <si>
    <t>Tender Amount</t>
  </si>
  <si>
    <t>Allowance for the undertaking of monthly OHS audits by a specialist sub consultant to be appointed by the Employer</t>
  </si>
  <si>
    <t>f68ad3e2-7de3-47e6-8855-509de1429df8</t>
  </si>
  <si>
    <t>Sum</t>
  </si>
  <si>
    <t>Contractual requirements including guarantee and insurance</t>
  </si>
  <si>
    <t>c450d0f2-90b6-4dfa-a75a-a5c02f7410a5</t>
  </si>
  <si>
    <t>Unskilled Labour</t>
  </si>
  <si>
    <t>Excavation for subsoil drainage systems:</t>
  </si>
  <si>
    <t>ba4ced8a-31c7-4823-9123-cfb4e88cb876</t>
  </si>
  <si>
    <t xml:space="preserve">Repairing damaged existing services </t>
  </si>
  <si>
    <t>Clear Site</t>
  </si>
  <si>
    <t>1f249d4f-e459-4a1f-8bcb-1b23b627cec0</t>
  </si>
  <si>
    <t>aebf8d5c-3d30-49c5-a581-f2173c98ca8f</t>
  </si>
  <si>
    <t>2.2.9.3.1</t>
  </si>
  <si>
    <t>c67650fe-695f-42f3-badc-1b66c4b934d1</t>
  </si>
  <si>
    <t>ded2d563-8f9a-41f8-873a-3fee9860a899</t>
  </si>
  <si>
    <t>Formwork &amp; Concrete</t>
  </si>
  <si>
    <t>fee728e3-8ecf-4d9a-8daa-5934c5027997</t>
  </si>
  <si>
    <t>Notice board, wall mounted (approx. 3m x 1.5m)</t>
  </si>
  <si>
    <t>2.5.6.1.1</t>
  </si>
  <si>
    <t>3.1.2.1.5</t>
  </si>
  <si>
    <t>3.1.2.1.1</t>
  </si>
  <si>
    <t>Gutters and  rainwater pipes</t>
  </si>
  <si>
    <t xml:space="preserve">Double brick wall </t>
  </si>
  <si>
    <t>3.2.1.1</t>
  </si>
  <si>
    <t>84fd05f0-dad3-4c2b-92ef-25db456d296d</t>
  </si>
  <si>
    <t>161f7f18-d33a-4ec9-9c9f-dca342b700c6</t>
  </si>
  <si>
    <t>26647bfd-7249-402f-a341-d3735ad69501</t>
  </si>
  <si>
    <t>3.4.2</t>
  </si>
  <si>
    <t>Supply, bend, deliver and fix high tensile reinforcement to structural concrete work</t>
  </si>
  <si>
    <t>e3c10efd-86fe-4bf2-ab48-f43f45df3d33</t>
  </si>
  <si>
    <t>dc5dec4c-2d8c-41ae-9a76-d4a40a389b4b</t>
  </si>
  <si>
    <t>0.8mm "Chromadek" or "Safintra Newlok" aluminium roof sheeting  with a COLORPLUS (Colour: Sea Spray Matt) coated finish to one side with a Cool Grey backing coat and accessories fixed to structural steelwork all to Structural Engineer details including all necessary flashing and cover trims matching the finish of the main roof, to be installed in accordance with manufactures details and specifications</t>
  </si>
  <si>
    <t>3.6.2</t>
  </si>
  <si>
    <t>3.6.2.1.1</t>
  </si>
  <si>
    <t>275mm girth fascia flashing eight times bent</t>
  </si>
  <si>
    <t>87c538a1-4eea-458d-9178-086eea793767</t>
  </si>
  <si>
    <t>08e0dab9-be27-4a1b-8d2d-f52ebc5d2104</t>
  </si>
  <si>
    <t>Narrow flute closers</t>
  </si>
  <si>
    <t>3.8  CAPENTRY &amp; JOINERY</t>
  </si>
  <si>
    <t>8b1c6b1b-0026-4725-aa96-a16eefc4a154</t>
  </si>
  <si>
    <t>20fef303-2f6c-4468-9277-15a02a782f64</t>
  </si>
  <si>
    <t>60152edf-3b3e-4034-930c-de8df26b6b36</t>
  </si>
  <si>
    <t>Where applicable finishes to ironmongery are indicated by suffixes in accordance with the following list: BS Satin bronze lacquered CH Chromium plated SC Satin chromium plated SE Silver enamelled GE Grey enamelled AS Anodised silver AB Anodised bronze AG Anodised gold ABL Anodised black PB Polished brass PL Polished and lacquered PT Epoxy coated SD Sanded</t>
  </si>
  <si>
    <t>3.10.1</t>
  </si>
  <si>
    <t>2ba51309-d6d1-4f19-a079-2be7070848cb</t>
  </si>
  <si>
    <t>3.11.3</t>
  </si>
  <si>
    <t>3.12.1</t>
  </si>
  <si>
    <t>3.12.1.1</t>
  </si>
  <si>
    <t>2b62fb57-3f26-46ce-a095-4a2e64c3c59c</t>
  </si>
  <si>
    <t>63997785-caa7-42bb-999e-2e57f98e81ab</t>
  </si>
  <si>
    <t>3.12.3.1</t>
  </si>
  <si>
    <t>3.12.5.1</t>
  </si>
  <si>
    <t>Removal of Existing Tiles</t>
  </si>
  <si>
    <t>3.12.5.1.7</t>
  </si>
  <si>
    <t>3.12.7.1</t>
  </si>
  <si>
    <t>3.13.3</t>
  </si>
  <si>
    <t>3.14.1</t>
  </si>
  <si>
    <t>37a3ea25-f9d0-4dc9-b57e-9aa8032f2625</t>
  </si>
  <si>
    <t>Floor Tiling</t>
  </si>
  <si>
    <t>3ccba713-1dc2-4f47-9fed-c042834ca760</t>
  </si>
  <si>
    <t>56mm diameter pipes</t>
  </si>
  <si>
    <t>6f4f3ae1-3fed-4d6d-9938-8bb62e2a846b</t>
  </si>
  <si>
    <t>3.15.2.1.3</t>
  </si>
  <si>
    <t>20mm diameter pipes</t>
  </si>
  <si>
    <t>3.15.3</t>
  </si>
  <si>
    <t>2d15bc53-b923-4d84-8f4f-afb4d8eff334</t>
  </si>
  <si>
    <t>32mm diameter pipes</t>
  </si>
  <si>
    <t>26mm fitting</t>
  </si>
  <si>
    <t>a5919028-66ec-4043-a90b-2e4ce340cac1</t>
  </si>
  <si>
    <t>34c4cf3c-8d24-4a8d-9080-cba6089cdafb</t>
  </si>
  <si>
    <t>74defa3a-847e-4948-b2f4-7ab663c4abec</t>
  </si>
  <si>
    <t>3.15.6.1.2.1</t>
  </si>
  <si>
    <t>6464eb08-6f9f-4688-8552-6330675e5b6c</t>
  </si>
  <si>
    <t>6badcb46-8c58-48dc-bd38-3ad2833f4081</t>
  </si>
  <si>
    <t>3.15.8.1.1</t>
  </si>
  <si>
    <t>3.15.11.1.1</t>
  </si>
  <si>
    <t>Wall mounted cabinet for 9kg DCP fire extinguisher</t>
  </si>
  <si>
    <t>Fire Signage</t>
  </si>
  <si>
    <t>This includes a complete installation of all signs including all associated fittings and connections, connectors and ancillaries all installed inclusive of jointing, hangers, supports, scaffolding, labour and all other cost and equipment to provide a complete, SANS compliant and Health and Safety compliant installation</t>
  </si>
  <si>
    <t xml:space="preserve">White background and red sign - wall or celling mounted photoluminescent fire equipment sign mounted in an aluminium surround and either screwed or bolted comprising either:
Arrow, Fire extinguisher, Hose Reel, Hydrant </t>
  </si>
  <si>
    <t>ff883710-d141-4d2c-b865-0de185f06db0</t>
  </si>
  <si>
    <t xml:space="preserve">6mm Silvered float glass copper backed mirrors with  polished edges fixed to wall with vertical strips of double  sided adhesive tape </t>
  </si>
  <si>
    <t>3.16.1</t>
  </si>
  <si>
    <t>On external fascias and bargeboards</t>
  </si>
  <si>
    <t>3.17.2.1.2</t>
  </si>
  <si>
    <t>3.17.3</t>
  </si>
  <si>
    <t>1dd6f7d0-50f4-441b-8c84-f2321e874507</t>
  </si>
  <si>
    <t>e5a4fd8d-2362-430f-bc2c-b802038b5e53</t>
  </si>
  <si>
    <t>a1955c95-40d1-405c-bae3-eba018bf2bfa</t>
  </si>
  <si>
    <t>Type G: Luminaire shall be Lihle or other SABS approved 15W LED recessed Downlight 4000K 1P20 1800lm ceiling mounted fitting.</t>
  </si>
  <si>
    <t>Type C: Surface mounted 16W LED Bulkhead luminaire with caste aluminium base and high impact acrylic diffuser  complete with 1.5m cabtre, 5A 3-pin plug top. PF&gt;0,9. CRI&gt;80, Min 116lm/W, 4000k, 3 Year Warranty as supplied by Lihle Light or other equally approved.</t>
  </si>
  <si>
    <t>NOTE: Tenderers are advised to visit the site  before pricing these Bills.</t>
  </si>
  <si>
    <t>87a2db7b-7185-481c-806f-5bf5ef265b1e</t>
  </si>
  <si>
    <t>d51c078a-c43a-489a-a1bd-5a7296931a61</t>
  </si>
  <si>
    <t>d8306c21-8b0a-4b17-9bdf-f88cc619e289</t>
  </si>
  <si>
    <t>f01c6adc-28d6-45f7-bc0c-e79669022969</t>
  </si>
  <si>
    <t>4.3.2.1.3.2</t>
  </si>
  <si>
    <t>4.4.1.3</t>
  </si>
  <si>
    <t>100x100mm (4"x4") galvanised box recessed or surface</t>
  </si>
  <si>
    <t>60mm dia GALVANIZED round boxes (1, 2, 3 or 4 way) recessed or surface</t>
  </si>
  <si>
    <t>4.5.2.1.3</t>
  </si>
  <si>
    <t>37864478-ffd9-4b04-aa44-944cd763821f</t>
  </si>
  <si>
    <t>8f4a7537-a9ea-46ff-873c-8049692d810d</t>
  </si>
  <si>
    <t>a0581d21-71cf-4ce0-950b-2c695373b207</t>
  </si>
  <si>
    <t>323cbac5-04ca-41ed-807a-978f43ade0dd</t>
  </si>
  <si>
    <t>09f300d1-2fd2-4a50-8e20-ac2ee792b2b7</t>
  </si>
  <si>
    <t>Supply and install all power outlets, complete with PVC cover plates and all necessary accessories. (4x4 boxes measured elsewhere)</t>
  </si>
  <si>
    <t>fe49127e-0fb2-49ae-936a-e00b9c8c2aac</t>
  </si>
  <si>
    <t>4.6.3.1.1</t>
  </si>
  <si>
    <t>4.6.3.1.2.1</t>
  </si>
  <si>
    <t>4.6.3.1.4.1</t>
  </si>
  <si>
    <t>b00f1c00-4e3e-439b-9326-5728eeb346f7</t>
  </si>
  <si>
    <t>379b2a24-08e4-4bc5-8a0a-b205d38657e8</t>
  </si>
  <si>
    <t>Galvanised draw wires drawn into wireways 0.6mm Diameter</t>
  </si>
  <si>
    <t>4.8.3.1.4</t>
  </si>
  <si>
    <t xml:space="preserve">100x100mm (4"x4") galvanised box recessed </t>
  </si>
  <si>
    <t>4.8.6</t>
  </si>
  <si>
    <t>38cd82a1-59d0-4da4-9d51-1928d8784bd3</t>
  </si>
  <si>
    <t>4.8.6.1.5</t>
  </si>
  <si>
    <t>95d57fb3-59f8-4283-836f-3e5b5586590d</t>
  </si>
  <si>
    <t>4.9.1.1.1</t>
  </si>
  <si>
    <t>4.9.1.2.3</t>
  </si>
  <si>
    <t>Compacting</t>
  </si>
  <si>
    <t>4.10.1.1</t>
  </si>
  <si>
    <t>4.10.1.1.3</t>
  </si>
  <si>
    <t>820e26cf-be3a-4840-bb35-ec925c50921d</t>
  </si>
  <si>
    <t>4.10.2.1.2.1</t>
  </si>
  <si>
    <t>TRENCHING &amp; SLEEVES</t>
  </si>
  <si>
    <t>DISTRIBUTION BOARDS</t>
  </si>
  <si>
    <t>HVAC installations</t>
  </si>
  <si>
    <t>SECTION</t>
  </si>
  <si>
    <t>ADD CONTINGENCIES 10.00% OF NET TOTAL</t>
  </si>
  <si>
    <t>Y</t>
  </si>
</sst>
</file>

<file path=xl/styles.xml><?xml version="1.0" encoding="utf-8"?>
<styleSheet xmlns="http://schemas.openxmlformats.org/spreadsheetml/2006/main">
  <numFmts count="13">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_ * #,##0.00_ ;_ * \-#,##0.00_ ;_ * &quot;-&quot;??_ ;_ @_ "/>
    <numFmt numFmtId="165" formatCode="General&quot; &quot;"/>
    <numFmt numFmtId="166" formatCode="General\ "/>
    <numFmt numFmtId="167" formatCode="0.00%_ "/>
    <numFmt numFmtId="168" formatCode="0.0%"/>
  </numFmts>
  <fonts count="50">
    <font>
      <sz val="10"/>
      <color theme="1"/>
      <name val="Arial"/>
      <family val="0"/>
    </font>
    <font>
      <sz val="11"/>
      <color indexed="8"/>
      <name val="Calibri"/>
      <family val="2"/>
    </font>
    <font>
      <sz val="10"/>
      <color indexed="8"/>
      <name val="Arial Narrow"/>
      <family val="2"/>
    </font>
    <font>
      <b/>
      <sz val="10"/>
      <color indexed="8"/>
      <name val="Arial Narrow"/>
      <family val="2"/>
    </font>
    <font>
      <sz val="10"/>
      <color indexed="18"/>
      <name val="Arial Narrow"/>
      <family val="2"/>
    </font>
    <font>
      <u val="single"/>
      <sz val="10"/>
      <color indexed="8"/>
      <name val="Arial Narrow"/>
      <family val="2"/>
    </font>
    <font>
      <b/>
      <sz val="10"/>
      <color indexed="8"/>
      <name val="Arial"/>
      <family val="2"/>
    </font>
    <font>
      <sz val="10"/>
      <color indexed="12"/>
      <name val="Arial Narrow"/>
      <family val="2"/>
    </font>
    <font>
      <b/>
      <u val="single"/>
      <sz val="10"/>
      <color indexed="8"/>
      <name val="Arial Narrow"/>
      <family val="2"/>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Narrow"/>
      <family val="2"/>
    </font>
    <font>
      <sz val="10"/>
      <color theme="1"/>
      <name val="Arial Narrow"/>
      <family val="2"/>
    </font>
    <font>
      <sz val="10"/>
      <color rgb="FF00008B"/>
      <name val="Arial Narrow"/>
      <family val="2"/>
    </font>
    <font>
      <u val="single"/>
      <sz val="10"/>
      <color theme="1"/>
      <name val="Arial Narrow"/>
      <family val="2"/>
    </font>
    <font>
      <b/>
      <sz val="10"/>
      <color theme="1"/>
      <name val="Arial"/>
      <family val="2"/>
    </font>
    <font>
      <sz val="10"/>
      <color rgb="FF0000FF"/>
      <name val="Arial Narrow"/>
      <family val="2"/>
    </font>
    <font>
      <b/>
      <u val="single"/>
      <sz val="10"/>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5F5F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bottom/>
    </border>
    <border>
      <left/>
      <right/>
      <top style="thin"/>
      <bottom style="thin"/>
    </border>
    <border>
      <left style="thin"/>
      <right/>
      <top/>
      <bottom/>
    </border>
    <border>
      <left style="thin"/>
      <right/>
      <top style="thin"/>
      <bottom style="thin"/>
    </border>
    <border>
      <left/>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right/>
      <top/>
      <bottom style="thin"/>
    </border>
    <border>
      <left/>
      <right style="thin"/>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64" fontId="26"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8">
    <xf numFmtId="0" fontId="0" fillId="0" borderId="0" xfId="0" applyAlignment="1">
      <alignment/>
    </xf>
    <xf numFmtId="49" fontId="43" fillId="0" borderId="10" xfId="0" applyNumberFormat="1" applyFont="1" applyBorder="1" applyAlignment="1">
      <alignment horizontal="center" vertical="center" wrapText="1"/>
    </xf>
    <xf numFmtId="0" fontId="43" fillId="0" borderId="11" xfId="0" applyFont="1" applyBorder="1" applyAlignment="1">
      <alignment horizontal="center" vertical="center" wrapText="1"/>
    </xf>
    <xf numFmtId="0" fontId="43" fillId="0" borderId="0" xfId="0" applyFont="1" applyAlignment="1">
      <alignment vertical="center"/>
    </xf>
    <xf numFmtId="4" fontId="44" fillId="0" borderId="12" xfId="42" applyNumberFormat="1" applyFont="1" applyBorder="1" applyAlignment="1">
      <alignment horizontal="right" vertical="top"/>
    </xf>
    <xf numFmtId="49" fontId="44" fillId="0" borderId="12" xfId="0" applyNumberFormat="1" applyFont="1" applyBorder="1" applyAlignment="1">
      <alignment horizontal="left" vertical="top" wrapText="1"/>
    </xf>
    <xf numFmtId="4" fontId="45" fillId="0" borderId="12" xfId="42" applyNumberFormat="1" applyFont="1" applyBorder="1" applyAlignment="1" applyProtection="1">
      <alignment horizontal="right" vertical="top"/>
      <protection locked="0"/>
    </xf>
    <xf numFmtId="0" fontId="44" fillId="0" borderId="13" xfId="0" applyFont="1" applyBorder="1" applyAlignment="1">
      <alignment vertical="center"/>
    </xf>
    <xf numFmtId="49" fontId="44" fillId="0" borderId="12" xfId="0" applyNumberFormat="1" applyFont="1" applyBorder="1" applyAlignment="1">
      <alignment vertical="top"/>
    </xf>
    <xf numFmtId="0" fontId="43" fillId="0" borderId="0" xfId="0" applyFont="1" applyAlignment="1">
      <alignment vertical="top"/>
    </xf>
    <xf numFmtId="49" fontId="46" fillId="0" borderId="12" xfId="0" applyNumberFormat="1" applyFont="1" applyBorder="1" applyAlignment="1">
      <alignment horizontal="left" vertical="top" wrapText="1"/>
    </xf>
    <xf numFmtId="0" fontId="44" fillId="0" borderId="12" xfId="0" applyFont="1" applyBorder="1" applyAlignment="1">
      <alignment vertical="top"/>
    </xf>
    <xf numFmtId="49" fontId="43" fillId="0" borderId="12" xfId="0" applyNumberFormat="1" applyFont="1" applyBorder="1" applyAlignment="1">
      <alignment horizontal="left" vertical="top" wrapText="1"/>
    </xf>
    <xf numFmtId="0" fontId="44" fillId="0" borderId="12" xfId="0" applyFont="1" applyBorder="1" applyAlignment="1">
      <alignment vertical="center"/>
    </xf>
    <xf numFmtId="0" fontId="43" fillId="0" borderId="0" xfId="0" applyFont="1" applyAlignment="1">
      <alignment horizontal="right" vertical="top"/>
    </xf>
    <xf numFmtId="49" fontId="44" fillId="0" borderId="14" xfId="0" applyNumberFormat="1" applyFont="1" applyBorder="1" applyAlignment="1">
      <alignment vertical="top" wrapText="1"/>
    </xf>
    <xf numFmtId="49" fontId="44" fillId="0" borderId="12" xfId="0" applyNumberFormat="1" applyFont="1" applyBorder="1" applyAlignment="1">
      <alignment horizontal="center" vertical="top" wrapText="1"/>
    </xf>
    <xf numFmtId="0" fontId="0" fillId="0" borderId="0" xfId="0" applyAlignment="1">
      <alignment horizontal="center" vertical="top"/>
    </xf>
    <xf numFmtId="0" fontId="47" fillId="0" borderId="0" xfId="0" applyFont="1" applyAlignment="1">
      <alignment horizontal="center" vertical="center"/>
    </xf>
    <xf numFmtId="49" fontId="44" fillId="0" borderId="12" xfId="0" applyNumberFormat="1" applyFont="1" applyBorder="1" applyAlignment="1">
      <alignment vertical="top" wrapText="1"/>
    </xf>
    <xf numFmtId="49" fontId="43" fillId="0" borderId="11" xfId="0" applyNumberFormat="1" applyFont="1" applyBorder="1" applyAlignment="1">
      <alignment horizontal="center" vertical="center" wrapText="1"/>
    </xf>
    <xf numFmtId="0" fontId="43" fillId="0" borderId="13" xfId="0" applyFont="1" applyBorder="1" applyAlignment="1">
      <alignment vertical="center"/>
    </xf>
    <xf numFmtId="0" fontId="44" fillId="0" borderId="14" xfId="0" applyFont="1" applyBorder="1" applyAlignment="1">
      <alignment vertical="center"/>
    </xf>
    <xf numFmtId="0" fontId="43" fillId="0" borderId="14" xfId="0" applyFont="1" applyBorder="1" applyAlignment="1">
      <alignment vertical="center"/>
    </xf>
    <xf numFmtId="0" fontId="44" fillId="0" borderId="0" xfId="0" applyFont="1" applyAlignment="1">
      <alignment/>
    </xf>
    <xf numFmtId="4" fontId="44" fillId="0" borderId="11" xfId="42" applyNumberFormat="1" applyFont="1" applyBorder="1" applyAlignment="1">
      <alignment horizontal="right" vertical="center" wrapText="1"/>
    </xf>
    <xf numFmtId="0" fontId="43" fillId="0" borderId="15" xfId="0" applyFont="1" applyBorder="1" applyAlignment="1">
      <alignment vertical="center"/>
    </xf>
    <xf numFmtId="0" fontId="44" fillId="0" borderId="16" xfId="0" applyFont="1" applyBorder="1" applyAlignment="1">
      <alignment vertical="center"/>
    </xf>
    <xf numFmtId="0" fontId="44" fillId="0" borderId="15" xfId="0" applyFont="1" applyBorder="1" applyAlignment="1">
      <alignment vertical="center"/>
    </xf>
    <xf numFmtId="4" fontId="44" fillId="0" borderId="17" xfId="42" applyNumberFormat="1" applyFont="1" applyBorder="1" applyAlignment="1">
      <alignment horizontal="right" vertical="center"/>
    </xf>
    <xf numFmtId="164" fontId="44" fillId="0" borderId="12" xfId="42" applyFont="1" applyBorder="1" applyAlignment="1">
      <alignment horizontal="right" vertical="center"/>
    </xf>
    <xf numFmtId="4" fontId="44" fillId="0" borderId="18" xfId="0" applyNumberFormat="1" applyFont="1" applyBorder="1" applyAlignment="1">
      <alignment horizontal="right" vertical="center"/>
    </xf>
    <xf numFmtId="49" fontId="44" fillId="0" borderId="12" xfId="0" applyNumberFormat="1" applyFont="1" applyBorder="1" applyAlignment="1">
      <alignment horizontal="center" vertical="center"/>
    </xf>
    <xf numFmtId="0" fontId="43" fillId="0" borderId="11" xfId="0" applyFont="1" applyBorder="1" applyAlignment="1">
      <alignment horizontal="center" vertical="center"/>
    </xf>
    <xf numFmtId="4" fontId="43" fillId="0" borderId="11" xfId="42" applyNumberFormat="1" applyFont="1" applyBorder="1" applyAlignment="1">
      <alignment horizontal="right" vertical="center"/>
    </xf>
    <xf numFmtId="167" fontId="45" fillId="0" borderId="12" xfId="42" applyNumberFormat="1" applyFont="1" applyBorder="1" applyAlignment="1" applyProtection="1">
      <alignment horizontal="right" vertical="top"/>
      <protection locked="0"/>
    </xf>
    <xf numFmtId="4" fontId="44" fillId="33" borderId="12" xfId="42" applyNumberFormat="1" applyFont="1" applyFill="1" applyBorder="1" applyAlignment="1">
      <alignment horizontal="right" vertical="top"/>
    </xf>
    <xf numFmtId="4" fontId="44" fillId="0" borderId="12" xfId="0" applyNumberFormat="1" applyFont="1" applyBorder="1" applyAlignment="1">
      <alignment vertical="center"/>
    </xf>
    <xf numFmtId="0" fontId="0" fillId="0" borderId="0" xfId="0" applyAlignment="1">
      <alignment horizontal="left"/>
    </xf>
    <xf numFmtId="168" fontId="0" fillId="0" borderId="0" xfId="57" applyNumberFormat="1" applyFont="1" applyAlignment="1">
      <alignment horizontal="left"/>
    </xf>
    <xf numFmtId="0" fontId="0" fillId="0" borderId="0" xfId="0" applyFont="1" applyAlignment="1">
      <alignment/>
    </xf>
    <xf numFmtId="4" fontId="44" fillId="0" borderId="11" xfId="42" applyNumberFormat="1" applyFont="1" applyBorder="1" applyAlignment="1">
      <alignment horizontal="right" vertical="center"/>
    </xf>
    <xf numFmtId="4" fontId="43" fillId="0" borderId="12" xfId="42" applyNumberFormat="1" applyFont="1" applyBorder="1" applyAlignment="1">
      <alignment horizontal="right" vertical="center"/>
    </xf>
    <xf numFmtId="49" fontId="43" fillId="0" borderId="12" xfId="0" applyNumberFormat="1" applyFont="1" applyBorder="1" applyAlignment="1">
      <alignment horizontal="center" vertical="center" wrapText="1"/>
    </xf>
    <xf numFmtId="0" fontId="44" fillId="0" borderId="11" xfId="0" applyFont="1" applyBorder="1" applyAlignment="1">
      <alignment vertical="center"/>
    </xf>
    <xf numFmtId="49" fontId="44" fillId="0" borderId="0" xfId="0" applyNumberFormat="1" applyFont="1" applyBorder="1" applyAlignment="1">
      <alignment horizontal="center" vertical="center" wrapText="1"/>
    </xf>
    <xf numFmtId="0" fontId="47" fillId="0" borderId="0" xfId="0" applyFont="1" applyAlignment="1">
      <alignment/>
    </xf>
    <xf numFmtId="49" fontId="43" fillId="0" borderId="0" xfId="0" applyNumberFormat="1" applyFont="1" applyBorder="1" applyAlignment="1">
      <alignment horizontal="left" vertical="center" wrapText="1"/>
    </xf>
    <xf numFmtId="0" fontId="43" fillId="0" borderId="16" xfId="0" applyFont="1" applyBorder="1" applyAlignment="1">
      <alignment horizontal="center" vertical="center" wrapText="1"/>
    </xf>
    <xf numFmtId="0" fontId="43" fillId="0" borderId="0" xfId="0" applyFont="1" applyAlignment="1">
      <alignment horizontal="center" vertical="center"/>
    </xf>
    <xf numFmtId="0" fontId="44" fillId="0" borderId="13" xfId="0" applyFont="1" applyBorder="1" applyAlignment="1">
      <alignment horizontal="center" vertical="center"/>
    </xf>
    <xf numFmtId="0" fontId="44" fillId="0" borderId="12" xfId="0" applyFont="1" applyBorder="1" applyAlignment="1">
      <alignment horizontal="center" vertical="center"/>
    </xf>
    <xf numFmtId="165" fontId="44" fillId="0" borderId="12" xfId="0" applyNumberFormat="1" applyFont="1" applyBorder="1" applyAlignment="1">
      <alignment horizontal="center" vertical="center" wrapText="1"/>
    </xf>
    <xf numFmtId="166" fontId="44" fillId="0" borderId="12" xfId="0" applyNumberFormat="1" applyFont="1" applyBorder="1" applyAlignment="1">
      <alignment horizontal="center" vertical="center" wrapText="1"/>
    </xf>
    <xf numFmtId="4" fontId="44" fillId="0" borderId="12" xfId="0" applyNumberFormat="1" applyFont="1" applyBorder="1" applyAlignment="1">
      <alignment horizontal="center" vertical="center" wrapText="1"/>
    </xf>
    <xf numFmtId="0" fontId="0" fillId="0" borderId="0" xfId="0" applyAlignment="1">
      <alignment horizontal="center" vertical="center"/>
    </xf>
    <xf numFmtId="49" fontId="44" fillId="0" borderId="12" xfId="0" applyNumberFormat="1" applyFont="1" applyBorder="1" applyAlignment="1">
      <alignment horizontal="center" vertical="center" wrapText="1"/>
    </xf>
    <xf numFmtId="49" fontId="44" fillId="0" borderId="12" xfId="0" applyNumberFormat="1" applyFont="1" applyBorder="1" applyAlignment="1">
      <alignment vertical="center"/>
    </xf>
    <xf numFmtId="0" fontId="0" fillId="0" borderId="0" xfId="0" applyAlignment="1">
      <alignment vertical="center"/>
    </xf>
    <xf numFmtId="4" fontId="48" fillId="0" borderId="12" xfId="42" applyNumberFormat="1" applyFont="1" applyBorder="1" applyAlignment="1">
      <alignment horizontal="center" vertical="center"/>
    </xf>
    <xf numFmtId="4" fontId="44" fillId="0" borderId="12" xfId="42" applyNumberFormat="1" applyFont="1" applyBorder="1" applyAlignment="1">
      <alignment horizontal="right" vertical="center"/>
    </xf>
    <xf numFmtId="0" fontId="43" fillId="0" borderId="0" xfId="0" applyFont="1" applyAlignment="1">
      <alignment vertical="top" wrapText="1"/>
    </xf>
    <xf numFmtId="49" fontId="43" fillId="0" borderId="0" xfId="0" applyNumberFormat="1" applyFont="1" applyAlignment="1">
      <alignment vertical="center" wrapText="1"/>
    </xf>
    <xf numFmtId="49" fontId="43" fillId="0" borderId="19" xfId="0" applyNumberFormat="1" applyFont="1" applyBorder="1" applyAlignment="1">
      <alignment vertical="center" wrapText="1"/>
    </xf>
    <xf numFmtId="49" fontId="44" fillId="0" borderId="0" xfId="0" applyNumberFormat="1" applyFont="1" applyAlignment="1">
      <alignment horizontal="center"/>
    </xf>
    <xf numFmtId="49" fontId="49" fillId="0" borderId="0" xfId="0" applyNumberFormat="1" applyFont="1" applyAlignment="1">
      <alignment vertical="center" wrapText="1"/>
    </xf>
    <xf numFmtId="49" fontId="49" fillId="0" borderId="19" xfId="0" applyNumberFormat="1" applyFont="1" applyBorder="1" applyAlignment="1">
      <alignment vertical="center" wrapText="1"/>
    </xf>
    <xf numFmtId="0" fontId="43" fillId="0" borderId="15" xfId="0" applyFont="1" applyBorder="1" applyAlignment="1">
      <alignment horizontal="center" vertical="center"/>
    </xf>
    <xf numFmtId="0" fontId="43" fillId="0" borderId="13" xfId="0" applyFont="1" applyBorder="1" applyAlignment="1">
      <alignment horizontal="center" vertical="center"/>
    </xf>
    <xf numFmtId="0" fontId="43" fillId="0" borderId="16" xfId="0" applyFont="1" applyBorder="1" applyAlignment="1">
      <alignment horizontal="center" vertical="center"/>
    </xf>
    <xf numFmtId="49" fontId="44" fillId="0" borderId="14" xfId="0" applyNumberFormat="1" applyFont="1" applyBorder="1" applyAlignment="1">
      <alignment vertical="center" wrapText="1"/>
    </xf>
    <xf numFmtId="49" fontId="44" fillId="0" borderId="0" xfId="0" applyNumberFormat="1" applyFont="1" applyBorder="1" applyAlignment="1">
      <alignment vertical="center" wrapText="1"/>
    </xf>
    <xf numFmtId="49" fontId="44" fillId="0" borderId="20" xfId="0" applyNumberFormat="1" applyFont="1" applyBorder="1" applyAlignment="1">
      <alignment vertical="center" wrapText="1"/>
    </xf>
    <xf numFmtId="0" fontId="43" fillId="0" borderId="21" xfId="0" applyFont="1" applyBorder="1" applyAlignment="1">
      <alignment horizontal="right" vertical="center"/>
    </xf>
    <xf numFmtId="0" fontId="43" fillId="0" borderId="22" xfId="0" applyFont="1" applyBorder="1" applyAlignment="1">
      <alignment horizontal="right" vertical="center"/>
    </xf>
    <xf numFmtId="0" fontId="43" fillId="0" borderId="23" xfId="0" applyFont="1" applyBorder="1" applyAlignment="1">
      <alignment horizontal="right" vertical="center"/>
    </xf>
    <xf numFmtId="0" fontId="43" fillId="0" borderId="0" xfId="0" applyFont="1" applyAlignment="1">
      <alignment horizontal="center"/>
    </xf>
    <xf numFmtId="0" fontId="44"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79"/>
  <sheetViews>
    <sheetView tabSelected="1" view="pageBreakPreview" zoomScaleSheetLayoutView="100" zoomScalePageLayoutView="0" workbookViewId="0" topLeftCell="A50">
      <selection activeCell="C73" sqref="C73"/>
    </sheetView>
  </sheetViews>
  <sheetFormatPr defaultColWidth="9.140625" defaultRowHeight="12.75"/>
  <cols>
    <col min="1" max="1" width="9.7109375" style="0" customWidth="1"/>
    <col min="2" max="2" width="8.28125" style="0" customWidth="1"/>
    <col min="3" max="3" width="32.28125" style="0" customWidth="1"/>
    <col min="4" max="4" width="8.421875" style="58" customWidth="1"/>
    <col min="5" max="5" width="11.28125" style="55" customWidth="1"/>
    <col min="6" max="6" width="11.28125" style="0" customWidth="1"/>
    <col min="7" max="7" width="11.7109375" style="0" customWidth="1"/>
    <col min="8" max="8" width="40.7109375" style="0" hidden="1" customWidth="1"/>
  </cols>
  <sheetData>
    <row r="1" spans="1:7" ht="12.75" customHeight="1">
      <c r="A1" s="9" t="s">
        <v>342</v>
      </c>
      <c r="B1" s="3"/>
      <c r="C1" s="9" t="s">
        <v>154</v>
      </c>
      <c r="D1" s="3"/>
      <c r="E1" s="49"/>
      <c r="F1" s="3"/>
      <c r="G1" s="14" t="str">
        <f>UPPER("Bill of Quantities")</f>
        <v>BILL OF QUANTITIES</v>
      </c>
    </row>
    <row r="2" spans="1:7" ht="12.75" customHeight="1">
      <c r="A2" s="9">
        <f>IF(C2="","","CONTRACT TITLE: ")</f>
      </c>
      <c r="B2" s="9"/>
      <c r="C2" s="61"/>
      <c r="D2" s="61"/>
      <c r="E2" s="61"/>
      <c r="F2" s="61"/>
      <c r="G2" s="61"/>
    </row>
    <row r="3" spans="1:7" ht="12.75" customHeight="1">
      <c r="A3" s="9" t="str">
        <f>IF((B3&amp;C3)="","",UPPER("BILL:"))</f>
        <v>BILL:</v>
      </c>
      <c r="B3" s="3"/>
      <c r="C3" s="62" t="s">
        <v>1752</v>
      </c>
      <c r="D3" s="62"/>
      <c r="E3" s="62"/>
      <c r="F3" s="62"/>
      <c r="G3" s="62"/>
    </row>
    <row r="4" spans="1:7" ht="12.75" customHeight="1" hidden="1">
      <c r="A4" s="9" t="str">
        <f>IF(C4="","","SERIES:")</f>
        <v>SERIES:</v>
      </c>
      <c r="B4" s="3"/>
      <c r="C4" s="62" t="s">
        <v>1751</v>
      </c>
      <c r="D4" s="62"/>
      <c r="E4" s="62"/>
      <c r="F4" s="62"/>
      <c r="G4" s="62"/>
    </row>
    <row r="5" spans="1:7" ht="12.75" customHeight="1">
      <c r="A5" s="9" t="str">
        <f>IF(C5="","","SECTION:")</f>
        <v>SECTION:</v>
      </c>
      <c r="B5" s="3"/>
      <c r="C5" s="63" t="s">
        <v>1753</v>
      </c>
      <c r="D5" s="63"/>
      <c r="E5" s="63"/>
      <c r="F5" s="63"/>
      <c r="G5" s="63"/>
    </row>
    <row r="6" spans="1:8" ht="28.5" customHeight="1">
      <c r="A6" s="2" t="s">
        <v>2</v>
      </c>
      <c r="B6" s="20" t="s">
        <v>1916</v>
      </c>
      <c r="C6" s="2" t="s">
        <v>152</v>
      </c>
      <c r="D6" s="2" t="s">
        <v>0</v>
      </c>
      <c r="E6" s="2" t="s">
        <v>1293</v>
      </c>
      <c r="F6" s="2" t="s">
        <v>640</v>
      </c>
      <c r="G6" s="2" t="s">
        <v>1426</v>
      </c>
      <c r="H6" s="18" t="s">
        <v>982</v>
      </c>
    </row>
    <row r="7" spans="1:7" ht="4.5" customHeight="1">
      <c r="A7" s="1"/>
      <c r="B7" s="1"/>
      <c r="C7" s="1"/>
      <c r="D7" s="1"/>
      <c r="E7" s="1"/>
      <c r="F7" s="1"/>
      <c r="G7" s="1"/>
    </row>
    <row r="8" spans="1:8" ht="21.75" customHeight="1">
      <c r="A8" s="15" t="s">
        <v>981</v>
      </c>
      <c r="B8" s="19" t="s">
        <v>1</v>
      </c>
      <c r="C8" s="12" t="s">
        <v>983</v>
      </c>
      <c r="D8" s="56" t="s">
        <v>1</v>
      </c>
      <c r="E8" s="52"/>
      <c r="F8" s="4"/>
      <c r="G8" s="4"/>
      <c r="H8" s="17" t="s">
        <v>2245</v>
      </c>
    </row>
    <row r="9" spans="1:8" ht="33" customHeight="1">
      <c r="A9" s="15" t="s">
        <v>2078</v>
      </c>
      <c r="B9" s="19" t="s">
        <v>1</v>
      </c>
      <c r="C9" s="5" t="s">
        <v>2406</v>
      </c>
      <c r="D9" s="56" t="s">
        <v>2405</v>
      </c>
      <c r="E9" s="53">
        <v>1</v>
      </c>
      <c r="F9" s="6"/>
      <c r="G9" s="4"/>
      <c r="H9" s="17" t="s">
        <v>3</v>
      </c>
    </row>
    <row r="10" spans="1:8" ht="33" customHeight="1">
      <c r="A10" s="15" t="s">
        <v>1585</v>
      </c>
      <c r="B10" s="19" t="s">
        <v>1</v>
      </c>
      <c r="C10" s="12" t="s">
        <v>2077</v>
      </c>
      <c r="D10" s="56" t="s">
        <v>1</v>
      </c>
      <c r="E10" s="52"/>
      <c r="F10" s="4"/>
      <c r="G10" s="4"/>
      <c r="H10" s="17" t="s">
        <v>2246</v>
      </c>
    </row>
    <row r="11" spans="1:8" ht="21.75" customHeight="1">
      <c r="A11" s="15" t="s">
        <v>809</v>
      </c>
      <c r="B11" s="19" t="s">
        <v>1</v>
      </c>
      <c r="C11" s="5" t="s">
        <v>1754</v>
      </c>
      <c r="D11" s="56" t="s">
        <v>1755</v>
      </c>
      <c r="E11" s="53">
        <v>1</v>
      </c>
      <c r="F11" s="6"/>
      <c r="G11" s="4"/>
      <c r="H11" s="17" t="s">
        <v>808</v>
      </c>
    </row>
    <row r="12" spans="1:8" ht="21.75" customHeight="1">
      <c r="A12" s="15" t="s">
        <v>2247</v>
      </c>
      <c r="B12" s="19" t="s">
        <v>1</v>
      </c>
      <c r="C12" s="5" t="s">
        <v>810</v>
      </c>
      <c r="D12" s="56" t="s">
        <v>2405</v>
      </c>
      <c r="E12" s="53">
        <v>1</v>
      </c>
      <c r="F12" s="6"/>
      <c r="G12" s="4"/>
      <c r="H12" s="17" t="s">
        <v>984</v>
      </c>
    </row>
    <row r="13" spans="1:8" ht="21.75" customHeight="1">
      <c r="A13" s="15" t="s">
        <v>339</v>
      </c>
      <c r="B13" s="19" t="s">
        <v>1</v>
      </c>
      <c r="C13" s="5" t="s">
        <v>811</v>
      </c>
      <c r="D13" s="56" t="s">
        <v>2405</v>
      </c>
      <c r="E13" s="53">
        <v>1</v>
      </c>
      <c r="F13" s="6"/>
      <c r="G13" s="4"/>
      <c r="H13" s="17" t="s">
        <v>1292</v>
      </c>
    </row>
    <row r="14" spans="1:8" ht="33" customHeight="1">
      <c r="A14" s="15" t="s">
        <v>985</v>
      </c>
      <c r="B14" s="19" t="s">
        <v>1</v>
      </c>
      <c r="C14" s="12" t="s">
        <v>4</v>
      </c>
      <c r="D14" s="56" t="s">
        <v>1</v>
      </c>
      <c r="E14" s="52"/>
      <c r="F14" s="4"/>
      <c r="G14" s="4"/>
      <c r="H14" s="17" t="s">
        <v>507</v>
      </c>
    </row>
    <row r="15" spans="1:8" ht="21.75" customHeight="1">
      <c r="A15" s="15" t="s">
        <v>2076</v>
      </c>
      <c r="B15" s="19" t="s">
        <v>1</v>
      </c>
      <c r="C15" s="5" t="s">
        <v>1425</v>
      </c>
      <c r="D15" s="56" t="s">
        <v>2405</v>
      </c>
      <c r="E15" s="53">
        <v>1</v>
      </c>
      <c r="F15" s="6"/>
      <c r="G15" s="4"/>
      <c r="H15" s="17" t="s">
        <v>812</v>
      </c>
    </row>
    <row r="16" spans="1:8" ht="21.75" customHeight="1">
      <c r="A16" s="15" t="s">
        <v>1584</v>
      </c>
      <c r="B16" s="19" t="s">
        <v>1</v>
      </c>
      <c r="C16" s="5" t="s">
        <v>2079</v>
      </c>
      <c r="D16" s="56" t="s">
        <v>2405</v>
      </c>
      <c r="E16" s="53">
        <v>1</v>
      </c>
      <c r="F16" s="6"/>
      <c r="G16" s="4"/>
      <c r="H16" s="17" t="s">
        <v>1586</v>
      </c>
    </row>
    <row r="17" spans="1:8" ht="21.75" customHeight="1">
      <c r="A17" s="15" t="s">
        <v>2248</v>
      </c>
      <c r="B17" s="19" t="s">
        <v>1</v>
      </c>
      <c r="C17" s="5" t="s">
        <v>811</v>
      </c>
      <c r="D17" s="56" t="s">
        <v>2405</v>
      </c>
      <c r="E17" s="53">
        <v>1</v>
      </c>
      <c r="F17" s="6"/>
      <c r="G17" s="4"/>
      <c r="H17" s="17" t="s">
        <v>639</v>
      </c>
    </row>
    <row r="18" spans="1:8" ht="33" customHeight="1">
      <c r="A18" s="15" t="s">
        <v>340</v>
      </c>
      <c r="B18" s="19" t="s">
        <v>1</v>
      </c>
      <c r="C18" s="5" t="s">
        <v>1294</v>
      </c>
      <c r="D18" s="56" t="s">
        <v>2405</v>
      </c>
      <c r="E18" s="53">
        <v>1</v>
      </c>
      <c r="F18" s="6"/>
      <c r="G18" s="4"/>
      <c r="H18" s="17" t="s">
        <v>5</v>
      </c>
    </row>
    <row r="19" spans="1:8" ht="21.75" customHeight="1">
      <c r="A19" s="15" t="s">
        <v>1139</v>
      </c>
      <c r="B19" s="19" t="s">
        <v>1</v>
      </c>
      <c r="C19" s="5" t="s">
        <v>2080</v>
      </c>
      <c r="D19" s="56" t="s">
        <v>2405</v>
      </c>
      <c r="E19" s="53">
        <v>1</v>
      </c>
      <c r="F19" s="6"/>
      <c r="G19" s="4"/>
      <c r="H19" s="17" t="s">
        <v>341</v>
      </c>
    </row>
    <row r="20" spans="1:8" ht="33" customHeight="1">
      <c r="A20" s="15" t="s">
        <v>813</v>
      </c>
      <c r="B20" s="19" t="s">
        <v>1</v>
      </c>
      <c r="C20" s="5" t="s">
        <v>1427</v>
      </c>
      <c r="D20" s="56" t="s">
        <v>2405</v>
      </c>
      <c r="E20" s="53">
        <v>1</v>
      </c>
      <c r="F20" s="6"/>
      <c r="G20" s="4"/>
      <c r="H20" s="17" t="s">
        <v>2249</v>
      </c>
    </row>
    <row r="21" spans="1:8" ht="21.75" customHeight="1">
      <c r="A21" s="15" t="s">
        <v>1428</v>
      </c>
      <c r="B21" s="19" t="s">
        <v>1</v>
      </c>
      <c r="C21" s="12" t="s">
        <v>814</v>
      </c>
      <c r="D21" s="56" t="s">
        <v>1</v>
      </c>
      <c r="E21" s="52"/>
      <c r="F21" s="4"/>
      <c r="G21" s="4"/>
      <c r="H21" s="17" t="s">
        <v>1915</v>
      </c>
    </row>
    <row r="22" spans="1:8" ht="21.75" customHeight="1">
      <c r="A22" s="15" t="s">
        <v>1137</v>
      </c>
      <c r="B22" s="19" t="s">
        <v>1</v>
      </c>
      <c r="C22" s="5" t="s">
        <v>1914</v>
      </c>
      <c r="D22" s="56" t="s">
        <v>1429</v>
      </c>
      <c r="E22" s="53">
        <v>5</v>
      </c>
      <c r="F22" s="6"/>
      <c r="G22" s="4"/>
      <c r="H22" s="17" t="s">
        <v>1756</v>
      </c>
    </row>
    <row r="23" spans="1:8" ht="44.25" customHeight="1">
      <c r="A23" s="15" t="s">
        <v>2081</v>
      </c>
      <c r="B23" s="19" t="s">
        <v>1</v>
      </c>
      <c r="C23" s="5" t="s">
        <v>815</v>
      </c>
      <c r="D23" s="56" t="s">
        <v>1429</v>
      </c>
      <c r="E23" s="53">
        <v>5</v>
      </c>
      <c r="F23" s="36">
        <v>5700</v>
      </c>
      <c r="G23" s="4">
        <v>28500</v>
      </c>
      <c r="H23" s="17" t="s">
        <v>2404</v>
      </c>
    </row>
    <row r="24" spans="1:8" ht="21.75" customHeight="1">
      <c r="A24" s="15" t="s">
        <v>153</v>
      </c>
      <c r="B24" s="19" t="s">
        <v>1</v>
      </c>
      <c r="C24" s="5" t="s">
        <v>816</v>
      </c>
      <c r="D24" s="56" t="s">
        <v>1430</v>
      </c>
      <c r="E24" s="54">
        <f>ROUND(G23,2)</f>
        <v>28500</v>
      </c>
      <c r="F24" s="35"/>
      <c r="G24" s="4"/>
      <c r="H24" s="17" t="s">
        <v>2250</v>
      </c>
    </row>
    <row r="25" spans="1:8" ht="44.25" customHeight="1">
      <c r="A25" s="15" t="s">
        <v>817</v>
      </c>
      <c r="B25" s="19" t="s">
        <v>1</v>
      </c>
      <c r="C25" s="5" t="s">
        <v>2403</v>
      </c>
      <c r="D25" s="56" t="s">
        <v>155</v>
      </c>
      <c r="E25" s="53">
        <v>1</v>
      </c>
      <c r="F25" s="36">
        <v>60000</v>
      </c>
      <c r="G25" s="4">
        <v>60000</v>
      </c>
      <c r="H25" s="17" t="s">
        <v>641</v>
      </c>
    </row>
    <row r="26" spans="1:8" ht="21.75" customHeight="1">
      <c r="A26" s="15" t="s">
        <v>1431</v>
      </c>
      <c r="B26" s="19" t="s">
        <v>1</v>
      </c>
      <c r="C26" s="5" t="s">
        <v>2082</v>
      </c>
      <c r="D26" s="56" t="s">
        <v>1430</v>
      </c>
      <c r="E26" s="54">
        <f>ROUND(G25,2)</f>
        <v>60000</v>
      </c>
      <c r="F26" s="35"/>
      <c r="G26" s="4"/>
      <c r="H26" s="17" t="s">
        <v>506</v>
      </c>
    </row>
    <row r="27" spans="1:8" ht="44.25" customHeight="1">
      <c r="A27" s="15" t="s">
        <v>2244</v>
      </c>
      <c r="B27" s="19" t="s">
        <v>1</v>
      </c>
      <c r="C27" s="5" t="s">
        <v>1432</v>
      </c>
      <c r="D27" s="56" t="s">
        <v>1429</v>
      </c>
      <c r="E27" s="53">
        <v>5</v>
      </c>
      <c r="F27" s="6"/>
      <c r="G27" s="4"/>
      <c r="H27" s="17" t="s">
        <v>338</v>
      </c>
    </row>
    <row r="28" spans="1:8" ht="21.75" customHeight="1">
      <c r="A28" s="15" t="s">
        <v>343</v>
      </c>
      <c r="B28" s="19" t="s">
        <v>1</v>
      </c>
      <c r="C28" s="12" t="s">
        <v>643</v>
      </c>
      <c r="D28" s="56" t="s">
        <v>1</v>
      </c>
      <c r="E28" s="52"/>
      <c r="F28" s="4"/>
      <c r="G28" s="4"/>
      <c r="H28" s="17" t="s">
        <v>2407</v>
      </c>
    </row>
    <row r="29" spans="1:8" ht="44.25" customHeight="1">
      <c r="A29" s="15" t="s">
        <v>1136</v>
      </c>
      <c r="B29" s="19" t="s">
        <v>1</v>
      </c>
      <c r="C29" s="5" t="s">
        <v>1757</v>
      </c>
      <c r="D29" s="56" t="s">
        <v>2405</v>
      </c>
      <c r="E29" s="53">
        <v>1</v>
      </c>
      <c r="F29" s="6"/>
      <c r="G29" s="4"/>
      <c r="H29" s="17" t="s">
        <v>986</v>
      </c>
    </row>
    <row r="30" spans="1:8" ht="33" customHeight="1">
      <c r="A30" s="15" t="s">
        <v>1758</v>
      </c>
      <c r="B30" s="19" t="s">
        <v>1</v>
      </c>
      <c r="C30" s="5" t="s">
        <v>1917</v>
      </c>
      <c r="D30" s="56" t="s">
        <v>155</v>
      </c>
      <c r="E30" s="53">
        <v>1</v>
      </c>
      <c r="F30" s="36">
        <v>30000</v>
      </c>
      <c r="G30" s="4">
        <v>30000</v>
      </c>
      <c r="H30" s="17" t="s">
        <v>2083</v>
      </c>
    </row>
    <row r="31" spans="1:8" ht="10.5" customHeight="1">
      <c r="A31" s="8"/>
      <c r="B31" s="8"/>
      <c r="C31" s="8"/>
      <c r="D31" s="57"/>
      <c r="E31" s="51"/>
      <c r="F31" s="11"/>
      <c r="G31" s="11"/>
      <c r="H31" s="17"/>
    </row>
    <row r="32" spans="1:8" ht="18" customHeight="1">
      <c r="A32" s="28"/>
      <c r="B32" s="21"/>
      <c r="C32" s="21" t="s">
        <v>1759</v>
      </c>
      <c r="D32" s="7"/>
      <c r="E32" s="50"/>
      <c r="F32" s="7"/>
      <c r="G32" s="31"/>
      <c r="H32" s="17"/>
    </row>
    <row r="33" spans="1:8" ht="15.75" customHeight="1">
      <c r="A33" s="64" t="s">
        <v>344</v>
      </c>
      <c r="B33" s="64"/>
      <c r="C33" s="64"/>
      <c r="D33" s="64"/>
      <c r="E33" s="64"/>
      <c r="F33" s="64"/>
      <c r="G33" s="64"/>
      <c r="H33" s="17"/>
    </row>
    <row r="34" spans="1:7" ht="12.75" customHeight="1">
      <c r="A34" s="9" t="s">
        <v>342</v>
      </c>
      <c r="B34" s="3"/>
      <c r="C34" s="9" t="s">
        <v>154</v>
      </c>
      <c r="D34" s="3"/>
      <c r="E34" s="49"/>
      <c r="F34" s="3"/>
      <c r="G34" s="14" t="str">
        <f>UPPER("Bill of Quantities")</f>
        <v>BILL OF QUANTITIES</v>
      </c>
    </row>
    <row r="35" spans="1:7" ht="12.75" customHeight="1">
      <c r="A35" s="9">
        <f>IF(C35="","","CONTRACT TITLE: ")</f>
      </c>
      <c r="B35" s="9"/>
      <c r="C35" s="61"/>
      <c r="D35" s="61"/>
      <c r="E35" s="61"/>
      <c r="F35" s="61"/>
      <c r="G35" s="61"/>
    </row>
    <row r="36" spans="1:7" ht="12.75" customHeight="1">
      <c r="A36" s="9" t="str">
        <f>IF((B36&amp;C36)="","",UPPER("BILL:"))</f>
        <v>BILL:</v>
      </c>
      <c r="B36" s="3"/>
      <c r="C36" s="62" t="s">
        <v>1752</v>
      </c>
      <c r="D36" s="62"/>
      <c r="E36" s="62"/>
      <c r="F36" s="62"/>
      <c r="G36" s="62"/>
    </row>
    <row r="37" spans="1:7" ht="12.75" customHeight="1" hidden="1">
      <c r="A37" s="9" t="str">
        <f>IF(C37="","","SERIES:")</f>
        <v>SERIES:</v>
      </c>
      <c r="B37" s="3"/>
      <c r="C37" s="62" t="s">
        <v>1751</v>
      </c>
      <c r="D37" s="62"/>
      <c r="E37" s="62"/>
      <c r="F37" s="62"/>
      <c r="G37" s="62"/>
    </row>
    <row r="38" spans="1:7" ht="12.75" customHeight="1">
      <c r="A38" s="9" t="str">
        <f>IF(C38="","","SECTION:")</f>
        <v>SECTION:</v>
      </c>
      <c r="B38" s="3"/>
      <c r="C38" s="63" t="s">
        <v>1753</v>
      </c>
      <c r="D38" s="63"/>
      <c r="E38" s="63"/>
      <c r="F38" s="63"/>
      <c r="G38" s="63"/>
    </row>
    <row r="39" spans="1:8" ht="28.5" customHeight="1">
      <c r="A39" s="2" t="s">
        <v>2</v>
      </c>
      <c r="B39" s="20" t="s">
        <v>1916</v>
      </c>
      <c r="C39" s="2" t="s">
        <v>152</v>
      </c>
      <c r="D39" s="2" t="s">
        <v>0</v>
      </c>
      <c r="E39" s="2" t="s">
        <v>1293</v>
      </c>
      <c r="F39" s="2" t="s">
        <v>640</v>
      </c>
      <c r="G39" s="2" t="s">
        <v>1426</v>
      </c>
      <c r="H39" s="18" t="s">
        <v>982</v>
      </c>
    </row>
    <row r="40" spans="1:7" ht="4.5" customHeight="1">
      <c r="A40" s="1"/>
      <c r="B40" s="1"/>
      <c r="C40" s="1"/>
      <c r="D40" s="1"/>
      <c r="E40" s="1"/>
      <c r="F40" s="1"/>
      <c r="G40" s="1"/>
    </row>
    <row r="41" spans="1:7" ht="18" customHeight="1">
      <c r="A41" s="22"/>
      <c r="B41" s="23"/>
      <c r="C41" s="23" t="s">
        <v>1135</v>
      </c>
      <c r="D41" s="13"/>
      <c r="E41" s="51"/>
      <c r="F41" s="22"/>
      <c r="G41" s="29"/>
    </row>
    <row r="42" spans="1:7" ht="4.5" customHeight="1">
      <c r="A42" s="22"/>
      <c r="B42" s="13"/>
      <c r="C42" s="13"/>
      <c r="D42" s="13"/>
      <c r="E42" s="51"/>
      <c r="F42" s="13"/>
      <c r="G42" s="30"/>
    </row>
    <row r="43" spans="1:8" ht="21.75" customHeight="1">
      <c r="A43" s="15" t="s">
        <v>987</v>
      </c>
      <c r="B43" s="19" t="s">
        <v>1</v>
      </c>
      <c r="C43" s="5" t="s">
        <v>1760</v>
      </c>
      <c r="D43" s="56" t="s">
        <v>1430</v>
      </c>
      <c r="E43" s="54">
        <f>ROUND(G30,2)</f>
        <v>30000</v>
      </c>
      <c r="F43" s="35"/>
      <c r="G43" s="4"/>
      <c r="H43" s="17" t="s">
        <v>1291</v>
      </c>
    </row>
    <row r="44" spans="1:8" ht="55.5" customHeight="1">
      <c r="A44" s="15" t="s">
        <v>1589</v>
      </c>
      <c r="B44" s="19" t="s">
        <v>1</v>
      </c>
      <c r="C44" s="5" t="s">
        <v>1918</v>
      </c>
      <c r="D44" s="56" t="s">
        <v>155</v>
      </c>
      <c r="E44" s="53">
        <v>1</v>
      </c>
      <c r="F44" s="36">
        <v>30000</v>
      </c>
      <c r="G44" s="4">
        <v>30000</v>
      </c>
      <c r="H44" s="17" t="s">
        <v>2252</v>
      </c>
    </row>
    <row r="45" spans="1:8" ht="21.75" customHeight="1">
      <c r="A45" s="15" t="s">
        <v>156</v>
      </c>
      <c r="B45" s="19" t="s">
        <v>1</v>
      </c>
      <c r="C45" s="5" t="s">
        <v>347</v>
      </c>
      <c r="D45" s="56" t="s">
        <v>1430</v>
      </c>
      <c r="E45" s="54">
        <f>ROUND(G44,2)</f>
        <v>30000</v>
      </c>
      <c r="F45" s="35"/>
      <c r="G45" s="4"/>
      <c r="H45" s="17" t="s">
        <v>157</v>
      </c>
    </row>
    <row r="46" spans="1:8" ht="21.75" customHeight="1">
      <c r="A46" s="15" t="s">
        <v>818</v>
      </c>
      <c r="B46" s="19" t="s">
        <v>1</v>
      </c>
      <c r="C46" s="12" t="s">
        <v>346</v>
      </c>
      <c r="D46" s="56" t="s">
        <v>1</v>
      </c>
      <c r="E46" s="52"/>
      <c r="F46" s="4"/>
      <c r="G46" s="4"/>
      <c r="H46" s="17" t="s">
        <v>345</v>
      </c>
    </row>
    <row r="47" spans="1:8" ht="57.75" customHeight="1">
      <c r="A47" s="15" t="s">
        <v>988</v>
      </c>
      <c r="B47" s="19" t="s">
        <v>1</v>
      </c>
      <c r="C47" s="5" t="s">
        <v>6</v>
      </c>
      <c r="D47" s="56" t="s">
        <v>155</v>
      </c>
      <c r="E47" s="53">
        <v>1</v>
      </c>
      <c r="F47" s="36">
        <v>30000</v>
      </c>
      <c r="G47" s="4">
        <v>30000</v>
      </c>
      <c r="H47" s="17" t="s">
        <v>642</v>
      </c>
    </row>
    <row r="48" spans="1:8" ht="21.75" customHeight="1">
      <c r="A48" s="15" t="s">
        <v>1433</v>
      </c>
      <c r="B48" s="19" t="s">
        <v>1</v>
      </c>
      <c r="C48" s="5" t="s">
        <v>990</v>
      </c>
      <c r="D48" s="56" t="s">
        <v>1430</v>
      </c>
      <c r="E48" s="54">
        <f>ROUND(G47,2)</f>
        <v>30000</v>
      </c>
      <c r="F48" s="35"/>
      <c r="G48" s="4"/>
      <c r="H48" s="17" t="s">
        <v>989</v>
      </c>
    </row>
    <row r="49" spans="1:8" ht="21.75" customHeight="1">
      <c r="A49" s="15" t="s">
        <v>2084</v>
      </c>
      <c r="B49" s="19" t="s">
        <v>1</v>
      </c>
      <c r="C49" s="5" t="s">
        <v>1761</v>
      </c>
      <c r="D49" s="56" t="s">
        <v>155</v>
      </c>
      <c r="E49" s="53">
        <v>1</v>
      </c>
      <c r="F49" s="36">
        <v>30000</v>
      </c>
      <c r="G49" s="4">
        <v>30000</v>
      </c>
      <c r="H49" s="17" t="s">
        <v>2085</v>
      </c>
    </row>
    <row r="50" spans="1:8" ht="21.75" customHeight="1">
      <c r="A50" s="15" t="s">
        <v>158</v>
      </c>
      <c r="B50" s="19" t="s">
        <v>1</v>
      </c>
      <c r="C50" s="5" t="s">
        <v>819</v>
      </c>
      <c r="D50" s="56" t="s">
        <v>1430</v>
      </c>
      <c r="E50" s="54">
        <f>ROUND(G49,2)</f>
        <v>30000</v>
      </c>
      <c r="F50" s="35"/>
      <c r="G50" s="4"/>
      <c r="H50" s="17" t="s">
        <v>348</v>
      </c>
    </row>
    <row r="51" spans="1:8" ht="21.75" customHeight="1">
      <c r="A51" s="15" t="s">
        <v>991</v>
      </c>
      <c r="B51" s="19" t="s">
        <v>1</v>
      </c>
      <c r="C51" s="12" t="s">
        <v>1919</v>
      </c>
      <c r="D51" s="56" t="s">
        <v>1</v>
      </c>
      <c r="E51" s="52"/>
      <c r="F51" s="4"/>
      <c r="G51" s="4"/>
      <c r="H51" s="17" t="s">
        <v>1138</v>
      </c>
    </row>
    <row r="52" spans="1:8" ht="21.75" customHeight="1">
      <c r="A52" s="15" t="s">
        <v>992</v>
      </c>
      <c r="B52" s="19" t="s">
        <v>1</v>
      </c>
      <c r="C52" s="10" t="s">
        <v>159</v>
      </c>
      <c r="D52" s="56" t="s">
        <v>1</v>
      </c>
      <c r="E52" s="52"/>
      <c r="F52" s="4"/>
      <c r="G52" s="4"/>
      <c r="H52" s="17" t="s">
        <v>820</v>
      </c>
    </row>
    <row r="53" spans="1:8" ht="33" customHeight="1">
      <c r="A53" s="15" t="s">
        <v>993</v>
      </c>
      <c r="B53" s="19" t="s">
        <v>1</v>
      </c>
      <c r="C53" s="5" t="s">
        <v>1133</v>
      </c>
      <c r="D53" s="56" t="s">
        <v>7</v>
      </c>
      <c r="E53" s="53">
        <v>10</v>
      </c>
      <c r="F53" s="6"/>
      <c r="G53" s="4"/>
      <c r="H53" s="17" t="s">
        <v>994</v>
      </c>
    </row>
    <row r="54" spans="1:8" ht="21.75" customHeight="1">
      <c r="A54" s="15" t="s">
        <v>1590</v>
      </c>
      <c r="B54" s="19" t="s">
        <v>1</v>
      </c>
      <c r="C54" s="12" t="s">
        <v>508</v>
      </c>
      <c r="D54" s="56" t="s">
        <v>1</v>
      </c>
      <c r="E54" s="52"/>
      <c r="F54" s="4"/>
      <c r="G54" s="4"/>
      <c r="H54" s="17" t="s">
        <v>1588</v>
      </c>
    </row>
    <row r="55" spans="1:8" ht="21.75" customHeight="1">
      <c r="A55" s="15" t="s">
        <v>2253</v>
      </c>
      <c r="B55" s="19" t="s">
        <v>1</v>
      </c>
      <c r="C55" s="10" t="s">
        <v>1140</v>
      </c>
      <c r="D55" s="56" t="s">
        <v>1</v>
      </c>
      <c r="E55" s="52"/>
      <c r="F55" s="4"/>
      <c r="G55" s="4"/>
      <c r="H55" s="17" t="s">
        <v>1295</v>
      </c>
    </row>
    <row r="56" spans="1:8" ht="21.75" customHeight="1">
      <c r="A56" s="15" t="s">
        <v>821</v>
      </c>
      <c r="B56" s="19" t="s">
        <v>1</v>
      </c>
      <c r="C56" s="5" t="s">
        <v>2408</v>
      </c>
      <c r="D56" s="56" t="s">
        <v>1920</v>
      </c>
      <c r="E56" s="52">
        <v>24</v>
      </c>
      <c r="F56" s="6"/>
      <c r="G56" s="59" t="s">
        <v>1921</v>
      </c>
      <c r="H56" s="17" t="s">
        <v>645</v>
      </c>
    </row>
    <row r="57" spans="1:8" ht="21.75" customHeight="1">
      <c r="A57" s="15" t="s">
        <v>2254</v>
      </c>
      <c r="B57" s="19" t="s">
        <v>1</v>
      </c>
      <c r="C57" s="5" t="s">
        <v>509</v>
      </c>
      <c r="D57" s="56" t="s">
        <v>1920</v>
      </c>
      <c r="E57" s="52">
        <v>16</v>
      </c>
      <c r="F57" s="6"/>
      <c r="G57" s="59" t="s">
        <v>1921</v>
      </c>
      <c r="H57" s="17" t="s">
        <v>349</v>
      </c>
    </row>
    <row r="58" spans="1:8" ht="21.75" customHeight="1">
      <c r="A58" s="15" t="s">
        <v>350</v>
      </c>
      <c r="B58" s="19" t="s">
        <v>1</v>
      </c>
      <c r="C58" s="5" t="s">
        <v>1922</v>
      </c>
      <c r="D58" s="56" t="s">
        <v>1920</v>
      </c>
      <c r="E58" s="52">
        <v>8</v>
      </c>
      <c r="F58" s="6"/>
      <c r="G58" s="59" t="s">
        <v>1921</v>
      </c>
      <c r="H58" s="17" t="s">
        <v>160</v>
      </c>
    </row>
    <row r="59" spans="1:7" ht="12.75" customHeight="1">
      <c r="A59" s="8"/>
      <c r="B59" s="8"/>
      <c r="C59" s="8"/>
      <c r="D59" s="57"/>
      <c r="E59" s="51"/>
      <c r="F59" s="11"/>
      <c r="G59" s="11"/>
    </row>
    <row r="60" spans="1:7" ht="12.75" customHeight="1">
      <c r="A60" s="8"/>
      <c r="B60" s="8"/>
      <c r="C60" s="8"/>
      <c r="D60" s="57"/>
      <c r="E60" s="51"/>
      <c r="F60" s="11"/>
      <c r="G60" s="11"/>
    </row>
    <row r="61" spans="1:7" ht="12.75" customHeight="1">
      <c r="A61" s="8"/>
      <c r="B61" s="8"/>
      <c r="C61" s="8"/>
      <c r="D61" s="57"/>
      <c r="E61" s="51"/>
      <c r="F61" s="11"/>
      <c r="G61" s="11"/>
    </row>
    <row r="62" spans="1:7" ht="12.75" customHeight="1">
      <c r="A62" s="8"/>
      <c r="B62" s="8"/>
      <c r="C62" s="8"/>
      <c r="D62" s="57"/>
      <c r="E62" s="51"/>
      <c r="F62" s="11"/>
      <c r="G62" s="11"/>
    </row>
    <row r="63" spans="1:7" ht="12.75" customHeight="1">
      <c r="A63" s="8"/>
      <c r="B63" s="8"/>
      <c r="C63" s="8"/>
      <c r="D63" s="57"/>
      <c r="E63" s="51"/>
      <c r="F63" s="11"/>
      <c r="G63" s="11"/>
    </row>
    <row r="64" spans="1:7" ht="12.75" customHeight="1">
      <c r="A64" s="8"/>
      <c r="B64" s="8"/>
      <c r="C64" s="8"/>
      <c r="D64" s="57"/>
      <c r="E64" s="51"/>
      <c r="F64" s="11"/>
      <c r="G64" s="11"/>
    </row>
    <row r="65" spans="1:7" ht="12.75" customHeight="1">
      <c r="A65" s="8"/>
      <c r="B65" s="8"/>
      <c r="C65" s="8"/>
      <c r="D65" s="57"/>
      <c r="E65" s="51"/>
      <c r="F65" s="11"/>
      <c r="G65" s="11"/>
    </row>
    <row r="66" spans="1:7" ht="12.75" customHeight="1">
      <c r="A66" s="8"/>
      <c r="B66" s="8"/>
      <c r="C66" s="8"/>
      <c r="D66" s="57"/>
      <c r="E66" s="51"/>
      <c r="F66" s="11"/>
      <c r="G66" s="11"/>
    </row>
    <row r="67" spans="1:7" ht="12.75" customHeight="1">
      <c r="A67" s="8"/>
      <c r="B67" s="8"/>
      <c r="C67" s="8"/>
      <c r="D67" s="57"/>
      <c r="E67" s="51"/>
      <c r="F67" s="11"/>
      <c r="G67" s="11"/>
    </row>
    <row r="68" spans="1:7" ht="12.75" customHeight="1">
      <c r="A68" s="8"/>
      <c r="B68" s="8"/>
      <c r="C68" s="8"/>
      <c r="D68" s="57"/>
      <c r="E68" s="51"/>
      <c r="F68" s="11"/>
      <c r="G68" s="11"/>
    </row>
    <row r="69" spans="1:7" ht="12.75" customHeight="1">
      <c r="A69" s="8"/>
      <c r="B69" s="8"/>
      <c r="C69" s="8"/>
      <c r="D69" s="57"/>
      <c r="E69" s="51"/>
      <c r="F69" s="11"/>
      <c r="G69" s="11"/>
    </row>
    <row r="70" spans="1:7" ht="12.75" customHeight="1">
      <c r="A70" s="8"/>
      <c r="B70" s="8"/>
      <c r="C70" s="8"/>
      <c r="D70" s="57"/>
      <c r="E70" s="51"/>
      <c r="F70" s="11"/>
      <c r="G70" s="11"/>
    </row>
    <row r="71" spans="1:7" ht="12.75" customHeight="1">
      <c r="A71" s="8"/>
      <c r="B71" s="8"/>
      <c r="C71" s="8"/>
      <c r="D71" s="57"/>
      <c r="E71" s="51"/>
      <c r="F71" s="11"/>
      <c r="G71" s="11"/>
    </row>
    <row r="72" spans="1:7" ht="12.75" customHeight="1">
      <c r="A72" s="8"/>
      <c r="B72" s="8"/>
      <c r="C72" s="8"/>
      <c r="D72" s="57"/>
      <c r="E72" s="51"/>
      <c r="F72" s="11"/>
      <c r="G72" s="11"/>
    </row>
    <row r="73" spans="1:7" ht="12.75" customHeight="1">
      <c r="A73" s="8"/>
      <c r="B73" s="8"/>
      <c r="C73" s="8"/>
      <c r="D73" s="57"/>
      <c r="E73" s="51"/>
      <c r="F73" s="11"/>
      <c r="G73" s="11"/>
    </row>
    <row r="74" spans="1:7" ht="12.75" customHeight="1">
      <c r="A74" s="8"/>
      <c r="B74" s="8"/>
      <c r="C74" s="8"/>
      <c r="D74" s="57"/>
      <c r="E74" s="51"/>
      <c r="F74" s="11"/>
      <c r="G74" s="11"/>
    </row>
    <row r="75" spans="1:7" ht="12.75" customHeight="1">
      <c r="A75" s="8"/>
      <c r="B75" s="8"/>
      <c r="C75" s="8"/>
      <c r="D75" s="57"/>
      <c r="E75" s="51"/>
      <c r="F75" s="11"/>
      <c r="G75" s="11"/>
    </row>
    <row r="76" spans="1:7" ht="10.5" customHeight="1">
      <c r="A76" s="8"/>
      <c r="B76" s="8"/>
      <c r="C76" s="8"/>
      <c r="D76" s="57"/>
      <c r="E76" s="51"/>
      <c r="F76" s="11"/>
      <c r="G76" s="11"/>
    </row>
    <row r="77" spans="1:7" ht="18" customHeight="1">
      <c r="A77" s="26" t="str">
        <f>"TOTAL FOR "&amp;UPPER("Section")&amp;"  1.1 CARRIED FORWARD TO SUMMARY"</f>
        <v>TOTAL FOR SECTION  1.1 CARRIED FORWARD TO SUMMARY</v>
      </c>
      <c r="B77" s="7"/>
      <c r="C77" s="7"/>
      <c r="D77" s="7"/>
      <c r="E77" s="50"/>
      <c r="F77" s="27"/>
      <c r="G77" s="25"/>
    </row>
    <row r="78" ht="0.75" customHeight="1"/>
    <row r="79" spans="1:7" ht="15.75" customHeight="1">
      <c r="A79" s="64" t="s">
        <v>1923</v>
      </c>
      <c r="B79" s="64"/>
      <c r="C79" s="64"/>
      <c r="D79" s="64"/>
      <c r="E79" s="64"/>
      <c r="F79" s="64"/>
      <c r="G79" s="64"/>
    </row>
  </sheetData>
  <sheetProtection/>
  <mergeCells count="10">
    <mergeCell ref="C2:G2"/>
    <mergeCell ref="C3:G3"/>
    <mergeCell ref="C4:G4"/>
    <mergeCell ref="C5:G5"/>
    <mergeCell ref="A33:G33"/>
    <mergeCell ref="C35:G35"/>
    <mergeCell ref="C36:G36"/>
    <mergeCell ref="C37:G37"/>
    <mergeCell ref="C38:G38"/>
    <mergeCell ref="A79:G79"/>
  </mergeCells>
  <printOptions/>
  <pageMargins left="0.5905511811023622" right="0.19685039370078738" top="0.39370078740157477" bottom="0.23622047244094485" header="0.3149606299212599" footer="0.23622047244094485"/>
  <pageSetup horizontalDpi="600" verticalDpi="600" orientation="portrait" paperSize="9" r:id="rId1"/>
  <rowBreaks count="1" manualBreakCount="1">
    <brk id="33" max="255" man="1"/>
  </rowBreaks>
</worksheet>
</file>

<file path=xl/worksheets/sheet10.xml><?xml version="1.0" encoding="utf-8"?>
<worksheet xmlns="http://schemas.openxmlformats.org/spreadsheetml/2006/main" xmlns:r="http://schemas.openxmlformats.org/officeDocument/2006/relationships">
  <dimension ref="A1:G59"/>
  <sheetViews>
    <sheetView tabSelected="1" view="pageBreakPreview" zoomScaleSheetLayoutView="100" zoomScalePageLayoutView="0" workbookViewId="0" topLeftCell="A1">
      <selection activeCell="C73" sqref="C73"/>
    </sheetView>
  </sheetViews>
  <sheetFormatPr defaultColWidth="9.140625" defaultRowHeight="12.75"/>
  <cols>
    <col min="1" max="2" width="8.28125" style="0" customWidth="1"/>
    <col min="3" max="3" width="32.28125" style="0" customWidth="1"/>
    <col min="4" max="4" width="8.421875" style="0" customWidth="1"/>
    <col min="5" max="6" width="11.28125" style="0" customWidth="1"/>
    <col min="7" max="7" width="11.7109375" style="0" customWidth="1"/>
    <col min="8" max="8" width="40.7109375" style="0" hidden="1" customWidth="1"/>
  </cols>
  <sheetData>
    <row r="1" spans="1:7" ht="12.75" customHeight="1">
      <c r="A1" s="9" t="s">
        <v>342</v>
      </c>
      <c r="B1" s="3"/>
      <c r="C1" s="9" t="s">
        <v>154</v>
      </c>
      <c r="D1" s="3"/>
      <c r="E1" s="3"/>
      <c r="F1" s="3"/>
      <c r="G1" s="14" t="str">
        <f>UPPER("Bill of Quantities")</f>
        <v>BILL OF QUANTITIES</v>
      </c>
    </row>
    <row r="2" spans="1:7" ht="12.75" customHeight="1">
      <c r="A2" s="9"/>
      <c r="B2" s="9"/>
      <c r="C2" s="61"/>
      <c r="D2" s="61"/>
      <c r="E2" s="61"/>
      <c r="F2" s="61"/>
      <c r="G2" s="61"/>
    </row>
    <row r="3" spans="1:7" ht="12.75" customHeight="1">
      <c r="A3" s="9" t="str">
        <f>IF((B3&amp;C3)="","",UPPER("BILL:"))</f>
        <v>BILL:</v>
      </c>
      <c r="B3" s="3"/>
      <c r="C3" s="62" t="s">
        <v>502</v>
      </c>
      <c r="D3" s="62"/>
      <c r="E3" s="62"/>
      <c r="F3" s="62"/>
      <c r="G3" s="62"/>
    </row>
    <row r="4" spans="1:7" ht="12.75" customHeight="1">
      <c r="A4" s="24"/>
      <c r="B4" s="24"/>
      <c r="C4" s="24"/>
      <c r="D4" s="24"/>
      <c r="E4" s="24"/>
      <c r="F4" s="24"/>
      <c r="G4" s="24"/>
    </row>
    <row r="5" spans="1:7" ht="28.5" customHeight="1">
      <c r="A5" s="33" t="s">
        <v>2533</v>
      </c>
      <c r="B5" s="67" t="s">
        <v>152</v>
      </c>
      <c r="C5" s="68"/>
      <c r="D5" s="68"/>
      <c r="E5" s="68"/>
      <c r="F5" s="69"/>
      <c r="G5" s="2" t="s">
        <v>1426</v>
      </c>
    </row>
    <row r="6" spans="1:7" ht="18.75" customHeight="1">
      <c r="A6" s="32" t="s">
        <v>1423</v>
      </c>
      <c r="B6" s="70" t="s">
        <v>1290</v>
      </c>
      <c r="C6" s="71"/>
      <c r="D6" s="71"/>
      <c r="E6" s="71"/>
      <c r="F6" s="72"/>
      <c r="G6" s="37"/>
    </row>
    <row r="7" spans="1:7" ht="18" customHeight="1">
      <c r="A7" s="73" t="str">
        <f>UPPER("Bill of Quantities 5 TOTAL: ")</f>
        <v>BILL OF QUANTITIES 5 TOTAL: </v>
      </c>
      <c r="B7" s="74"/>
      <c r="C7" s="74"/>
      <c r="D7" s="74"/>
      <c r="E7" s="74"/>
      <c r="F7" s="75"/>
      <c r="G7" s="34"/>
    </row>
    <row r="59" spans="1:7" ht="15.75" customHeight="1">
      <c r="A59" s="64" t="s">
        <v>2242</v>
      </c>
      <c r="B59" s="64"/>
      <c r="C59" s="64"/>
      <c r="D59" s="64"/>
      <c r="E59" s="64"/>
      <c r="F59" s="64"/>
      <c r="G59" s="64"/>
    </row>
  </sheetData>
  <sheetProtection/>
  <mergeCells count="6">
    <mergeCell ref="A59:G59"/>
    <mergeCell ref="C2:G2"/>
    <mergeCell ref="C3:G3"/>
    <mergeCell ref="B5:F5"/>
    <mergeCell ref="B6:F6"/>
    <mergeCell ref="A7:F7"/>
  </mergeCells>
  <printOptions/>
  <pageMargins left="0.5905511811023622" right="0.19685039370078738" top="0.39370078740157477" bottom="0.23622047244094485" header="0.3149606299212599" footer="0.2362204724409448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D54"/>
  <sheetViews>
    <sheetView tabSelected="1" view="pageBreakPreview" zoomScaleSheetLayoutView="100" zoomScalePageLayoutView="0" workbookViewId="0" topLeftCell="A1">
      <selection activeCell="C73" sqref="C73"/>
    </sheetView>
  </sheetViews>
  <sheetFormatPr defaultColWidth="9.140625" defaultRowHeight="12.75"/>
  <cols>
    <col min="1" max="1" width="12.7109375" style="0" customWidth="1"/>
    <col min="2" max="2" width="3.7109375" style="0" customWidth="1"/>
    <col min="3" max="3" width="58.7109375" style="0" customWidth="1"/>
    <col min="4" max="4" width="13.7109375" style="0" customWidth="1"/>
  </cols>
  <sheetData>
    <row r="1" spans="1:4" ht="12.75" customHeight="1">
      <c r="A1" s="3" t="str">
        <f>IF(C1="","","CONTRACT:")</f>
        <v>CONTRACT:</v>
      </c>
      <c r="B1" s="3"/>
      <c r="C1" s="3" t="s">
        <v>154</v>
      </c>
      <c r="D1" s="49" t="s">
        <v>148</v>
      </c>
    </row>
    <row r="2" spans="1:4" ht="12.75" customHeight="1">
      <c r="A2" s="9">
        <f>IF(C2="","","CONTRACT TITLE:")</f>
      </c>
      <c r="B2" s="9"/>
      <c r="C2" s="61"/>
      <c r="D2" s="61"/>
    </row>
    <row r="3" spans="1:4" ht="12.75" customHeight="1">
      <c r="A3" s="24"/>
      <c r="B3" s="24"/>
      <c r="C3" s="24"/>
      <c r="D3" s="24"/>
    </row>
    <row r="4" spans="1:4" ht="30.75" customHeight="1">
      <c r="A4" s="33" t="s">
        <v>336</v>
      </c>
      <c r="B4" s="67" t="s">
        <v>152</v>
      </c>
      <c r="C4" s="68"/>
      <c r="D4" s="48" t="s">
        <v>1426</v>
      </c>
    </row>
    <row r="5" spans="1:4" ht="18.75" customHeight="1">
      <c r="A5" s="43" t="s">
        <v>2075</v>
      </c>
      <c r="B5" s="45"/>
      <c r="C5" s="47" t="s">
        <v>1578</v>
      </c>
      <c r="D5" s="42"/>
    </row>
    <row r="6" spans="1:4" ht="18.75" customHeight="1">
      <c r="A6" s="43" t="s">
        <v>149</v>
      </c>
      <c r="B6" s="45"/>
      <c r="C6" s="47" t="s">
        <v>1911</v>
      </c>
      <c r="D6" s="42"/>
    </row>
    <row r="7" spans="1:4" ht="18.75" customHeight="1">
      <c r="A7" s="43" t="s">
        <v>805</v>
      </c>
      <c r="B7" s="45"/>
      <c r="C7" s="47" t="s">
        <v>337</v>
      </c>
      <c r="D7" s="42"/>
    </row>
    <row r="8" spans="1:4" ht="18.75" customHeight="1">
      <c r="A8" s="43" t="s">
        <v>1422</v>
      </c>
      <c r="B8" s="45"/>
      <c r="C8" s="47" t="s">
        <v>1424</v>
      </c>
      <c r="D8" s="42"/>
    </row>
    <row r="9" spans="1:4" ht="18.75" customHeight="1">
      <c r="A9" s="43" t="s">
        <v>2074</v>
      </c>
      <c r="B9" s="45"/>
      <c r="C9" s="47" t="s">
        <v>806</v>
      </c>
      <c r="D9" s="42"/>
    </row>
    <row r="10" spans="1:4" ht="18" customHeight="1">
      <c r="A10" s="44"/>
      <c r="B10" s="28"/>
      <c r="C10" s="7" t="s">
        <v>802</v>
      </c>
      <c r="D10" s="34"/>
    </row>
    <row r="11" spans="1:4" ht="18" customHeight="1">
      <c r="A11" s="44"/>
      <c r="B11" s="28"/>
      <c r="C11" s="7" t="s">
        <v>2534</v>
      </c>
      <c r="D11" s="41"/>
    </row>
    <row r="12" spans="1:4" ht="18" customHeight="1">
      <c r="A12" s="44"/>
      <c r="B12" s="28"/>
      <c r="C12" s="7" t="s">
        <v>2239</v>
      </c>
      <c r="D12" s="34"/>
    </row>
    <row r="13" spans="1:4" ht="18" customHeight="1">
      <c r="A13" s="44"/>
      <c r="B13" s="28"/>
      <c r="C13" s="7" t="s">
        <v>150</v>
      </c>
      <c r="D13" s="41"/>
    </row>
    <row r="14" spans="1:4" ht="18" customHeight="1">
      <c r="A14" s="44"/>
      <c r="B14" s="28"/>
      <c r="C14" s="7" t="s">
        <v>1580</v>
      </c>
      <c r="D14" s="34"/>
    </row>
    <row r="53" ht="5.25" customHeight="1"/>
    <row r="54" spans="1:4" ht="15.75" customHeight="1">
      <c r="A54" s="76">
        <v>163</v>
      </c>
      <c r="B54" s="77"/>
      <c r="C54" s="77"/>
      <c r="D54" s="77"/>
    </row>
  </sheetData>
  <sheetProtection/>
  <mergeCells count="3">
    <mergeCell ref="C2:D2"/>
    <mergeCell ref="B4:C4"/>
    <mergeCell ref="A54:D54"/>
  </mergeCells>
  <printOptions/>
  <pageMargins left="0.5905511811023622" right="0.23622047244094485" top="0.4724409448818897" bottom="0.2401574803149606" header="0.3149606299212599" footer="0.3149606299212599"/>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B14"/>
  <sheetViews>
    <sheetView zoomScalePageLayoutView="0" workbookViewId="0" topLeftCell="A1">
      <selection activeCell="A1" sqref="A1"/>
    </sheetView>
  </sheetViews>
  <sheetFormatPr defaultColWidth="9.140625" defaultRowHeight="12.75"/>
  <cols>
    <col min="1" max="1" width="31.28125" style="0" customWidth="1"/>
    <col min="2" max="2" width="36.57421875" style="0" customWidth="1"/>
  </cols>
  <sheetData>
    <row r="1" ht="12.75" customHeight="1">
      <c r="A1" s="46" t="s">
        <v>504</v>
      </c>
    </row>
    <row r="2" spans="1:2" ht="12.75" customHeight="1">
      <c r="A2" s="40" t="s">
        <v>2402</v>
      </c>
      <c r="B2" s="38">
        <v>2461737.5</v>
      </c>
    </row>
    <row r="3" spans="1:2" ht="12.75" customHeight="1">
      <c r="A3" s="40" t="s">
        <v>1289</v>
      </c>
      <c r="B3" s="38">
        <f>SUM(BILL_1!G8:G31)+SUM(BILL_1!G43:G76)+SUM(BILL_2!G8:G37)+SUM(BILL_2!G47:G72)+SUM(BILL_2!G84:G132)+SUM(BILL_2!G142:G176)+SUM(BILL_2!G186:G228)+SUM(BILL_2!G238:G279)+SUM(BILL_2!G289:G339)+SUM(BILL_3!G8:G27)+SUM(BILL_3!G39:G76)+SUM(BILL_3!G86:G126)+SUM(BILL_3!G136:G173)+SUM(BILL_3!G183:G210)+SUM(BILL_3!G222:G249)+SUM(BILL_3!G259:G285)+SUM(BILL_3!G295:G333)+SUM(BILL_3!G343:G376)+SUM(BILL_3!G387:G407)+SUM(BILL_3!G419:G467)+SUM(BILL_3!G477:G510)+SUM(BILL_3!G520:G541)+SUM(BILL_3!G553:G602)+SUM(BILL_3!G612:G632)+SUM(BILL_3!G644:G688)+SUM(BILL_3!G698:G722)+SUM(BILL_3!G734:G754)+SUM(BILL_3!G766:G802)+SUM(BILL_3!G812:G852)+SUM(BILL_3!G862:G896)+SUM(BILL_3!G906:G932)+SUM(BILL_3!G944:G967)+SUM(BILL_3!G979:G990)+SUM(BILL_3!G1002:G1021)+SUM(BILL_3!G1033:G1053)+SUM(BILL_3!G1065:G1100)+SUM(BILL_3!G1110:G1155)+SUM(BILL_3!G1165:G1186)+SUM(BILL_3!G1198:G1227)+SUM(BILL_4!G8:G50)+SUM(BILL_4!G60:G72)+SUM(BILL_4!G84:G110)+SUM(BILL_4!G122:G171)+SUM(BILL_4!G181:G207)+SUM(BILL_4!G219:G257)+SUM(BILL_4!G267:G307)+SUM(BILL_4!G317:G340)+SUM(BILL_4!G352:G377)+SUM(BILL_4!G389:G435)+SUM(BILL_4!G445:G470)+SUM(BILL_4!G482:G525)+SUM(BILL_4!G535:G582)+SUM(BILL_4!G592:G614)+SUM(BILL_4!G626:G653)+SUM(BILL_4!G663:G687)+SUM(BILL_4!G699:G739)+SUM(BILL_4!G749:G789)+SUM(BILL_4!G799:G843)+SUM(BILL_5!G8:G56)</f>
        <v>358500</v>
      </c>
    </row>
    <row r="4" spans="1:2" ht="12.75" customHeight="1">
      <c r="A4" t="s">
        <v>2243</v>
      </c>
      <c r="B4" s="38" t="s">
        <v>2535</v>
      </c>
    </row>
    <row r="5" spans="1:2" ht="12.75" customHeight="1">
      <c r="A5" t="s">
        <v>1748</v>
      </c>
      <c r="B5" s="38" t="s">
        <v>2535</v>
      </c>
    </row>
    <row r="6" spans="1:2" ht="12.75" customHeight="1">
      <c r="A6" t="s">
        <v>1913</v>
      </c>
      <c r="B6" s="38" t="s">
        <v>496</v>
      </c>
    </row>
    <row r="7" spans="1:2" ht="12.75" customHeight="1">
      <c r="A7" s="40" t="s">
        <v>1583</v>
      </c>
      <c r="B7" s="39">
        <v>0.1</v>
      </c>
    </row>
    <row r="8" spans="1:2" ht="12.75" customHeight="1">
      <c r="A8" s="40" t="s">
        <v>1746</v>
      </c>
      <c r="B8" s="38">
        <v>246173.75</v>
      </c>
    </row>
    <row r="9" spans="1:2" ht="12.75" customHeight="1">
      <c r="A9" s="40" t="s">
        <v>1582</v>
      </c>
      <c r="B9" s="38" t="s">
        <v>151</v>
      </c>
    </row>
    <row r="10" spans="1:2" ht="12.75" customHeight="1">
      <c r="A10" s="40" t="s">
        <v>1750</v>
      </c>
      <c r="B10" s="39">
        <v>0</v>
      </c>
    </row>
    <row r="11" spans="1:2" ht="12.75" customHeight="1">
      <c r="A11" s="40" t="s">
        <v>807</v>
      </c>
      <c r="B11" s="38">
        <v>0</v>
      </c>
    </row>
    <row r="12" spans="1:2" ht="12.75" customHeight="1">
      <c r="A12" s="40" t="s">
        <v>638</v>
      </c>
      <c r="B12" s="39">
        <v>0.15</v>
      </c>
    </row>
    <row r="13" spans="1:2" ht="12.75" customHeight="1">
      <c r="A13" s="40" t="s">
        <v>1912</v>
      </c>
      <c r="B13" s="38">
        <v>0</v>
      </c>
    </row>
    <row r="14" spans="1:2" ht="12.75" customHeight="1">
      <c r="A14" s="40" t="s">
        <v>1581</v>
      </c>
      <c r="B14" s="38" t="str">
        <f>UPPER("Weeks")</f>
        <v>WEEKS</v>
      </c>
    </row>
    <row r="15" ht="12.75" customHeight="1"/>
    <row r="16" ht="12.75" customHeight="1"/>
    <row r="17" ht="12.75" customHeight="1"/>
    <row r="18" ht="12.75" customHeight="1"/>
    <row r="19" ht="12.75" customHeight="1"/>
    <row r="20" ht="12.75" customHeight="1"/>
  </sheetData>
  <sheetProtection/>
  <printOptions/>
  <pageMargins left="0.7007874015748032" right="0.7007874015748032" top="0.7480314960629921" bottom="0.7480314960629921" header="0.2992125984251969" footer="0.2992125984251969"/>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342"/>
  <sheetViews>
    <sheetView tabSelected="1" view="pageBreakPreview" zoomScaleSheetLayoutView="100" zoomScalePageLayoutView="0" workbookViewId="0" topLeftCell="A322">
      <selection activeCell="C73" sqref="C73"/>
    </sheetView>
  </sheetViews>
  <sheetFormatPr defaultColWidth="9.140625" defaultRowHeight="12.75"/>
  <cols>
    <col min="1" max="1" width="9.7109375" style="0" customWidth="1"/>
    <col min="2" max="2" width="8.28125" style="0" customWidth="1"/>
    <col min="3" max="3" width="33.8515625" style="0" customWidth="1"/>
    <col min="4" max="4" width="8.421875" style="58" customWidth="1"/>
    <col min="5" max="5" width="11.28125" style="55" customWidth="1"/>
    <col min="6" max="6" width="11.28125" style="0" customWidth="1"/>
    <col min="7" max="7" width="11.7109375" style="0" customWidth="1"/>
    <col min="8" max="8" width="40.7109375" style="0" hidden="1" customWidth="1"/>
  </cols>
  <sheetData>
    <row r="1" spans="1:7" ht="12.75" customHeight="1">
      <c r="A1" s="9" t="s">
        <v>342</v>
      </c>
      <c r="B1" s="3"/>
      <c r="C1" s="9" t="s">
        <v>154</v>
      </c>
      <c r="D1" s="3"/>
      <c r="E1" s="49"/>
      <c r="F1" s="3"/>
      <c r="G1" s="14" t="str">
        <f>UPPER("Bill of Quantities")</f>
        <v>BILL OF QUANTITIES</v>
      </c>
    </row>
    <row r="2" spans="1:7" ht="12.75" customHeight="1">
      <c r="A2" s="9">
        <f>IF(C2="","","CONTRACT TITLE: ")</f>
      </c>
      <c r="B2" s="9"/>
      <c r="C2" s="61"/>
      <c r="D2" s="61"/>
      <c r="E2" s="61"/>
      <c r="F2" s="61"/>
      <c r="G2" s="61"/>
    </row>
    <row r="3" spans="1:7" ht="12.75" customHeight="1">
      <c r="A3" s="9" t="str">
        <f>IF((B3&amp;C3)="","",UPPER("BILL:"))</f>
        <v>BILL:</v>
      </c>
      <c r="B3" s="3"/>
      <c r="C3" s="62" t="s">
        <v>2088</v>
      </c>
      <c r="D3" s="62"/>
      <c r="E3" s="62"/>
      <c r="F3" s="62"/>
      <c r="G3" s="62"/>
    </row>
    <row r="4" spans="1:7" ht="12.75" customHeight="1" hidden="1">
      <c r="A4" s="9" t="str">
        <f>IF(C4="","","SERIES:")</f>
        <v>SERIES:</v>
      </c>
      <c r="B4" s="3"/>
      <c r="C4" s="62" t="s">
        <v>1751</v>
      </c>
      <c r="D4" s="62"/>
      <c r="E4" s="62"/>
      <c r="F4" s="62"/>
      <c r="G4" s="62"/>
    </row>
    <row r="5" spans="1:7" ht="12.75" customHeight="1">
      <c r="A5" s="9" t="str">
        <f>IF(C5="","","SECTION:")</f>
        <v>SECTION:</v>
      </c>
      <c r="B5" s="3"/>
      <c r="C5" s="63" t="s">
        <v>1593</v>
      </c>
      <c r="D5" s="63"/>
      <c r="E5" s="63"/>
      <c r="F5" s="63"/>
      <c r="G5" s="63"/>
    </row>
    <row r="6" spans="1:8" ht="28.5" customHeight="1">
      <c r="A6" s="2" t="s">
        <v>2</v>
      </c>
      <c r="B6" s="20" t="s">
        <v>1916</v>
      </c>
      <c r="C6" s="2" t="s">
        <v>152</v>
      </c>
      <c r="D6" s="2" t="s">
        <v>0</v>
      </c>
      <c r="E6" s="2" t="s">
        <v>1293</v>
      </c>
      <c r="F6" s="2" t="s">
        <v>640</v>
      </c>
      <c r="G6" s="2" t="s">
        <v>1426</v>
      </c>
      <c r="H6" s="18" t="s">
        <v>982</v>
      </c>
    </row>
    <row r="7" spans="1:7" ht="4.5" customHeight="1">
      <c r="A7" s="1"/>
      <c r="B7" s="1"/>
      <c r="C7" s="1"/>
      <c r="D7" s="1"/>
      <c r="E7" s="1"/>
      <c r="F7" s="1"/>
      <c r="G7" s="1"/>
    </row>
    <row r="8" spans="1:8" ht="21.75" customHeight="1">
      <c r="A8" s="15" t="s">
        <v>644</v>
      </c>
      <c r="B8" s="19" t="s">
        <v>1</v>
      </c>
      <c r="C8" s="12" t="s">
        <v>2412</v>
      </c>
      <c r="D8" s="56" t="s">
        <v>1</v>
      </c>
      <c r="E8" s="52"/>
      <c r="F8" s="4"/>
      <c r="G8" s="4"/>
      <c r="H8" s="17" t="s">
        <v>511</v>
      </c>
    </row>
    <row r="9" spans="1:8" ht="21.75" customHeight="1">
      <c r="A9" s="15" t="s">
        <v>1145</v>
      </c>
      <c r="B9" s="19" t="s">
        <v>1</v>
      </c>
      <c r="C9" s="5" t="s">
        <v>995</v>
      </c>
      <c r="D9" s="56" t="s">
        <v>352</v>
      </c>
      <c r="E9" s="53">
        <v>0.03</v>
      </c>
      <c r="F9" s="6"/>
      <c r="G9" s="4"/>
      <c r="H9" s="17" t="s">
        <v>1762</v>
      </c>
    </row>
    <row r="10" spans="1:8" ht="44.25" customHeight="1">
      <c r="A10" s="15" t="s">
        <v>1763</v>
      </c>
      <c r="B10" s="19" t="s">
        <v>1</v>
      </c>
      <c r="C10" s="10" t="s">
        <v>1592</v>
      </c>
      <c r="D10" s="56" t="s">
        <v>1</v>
      </c>
      <c r="E10" s="52"/>
      <c r="F10" s="4"/>
      <c r="G10" s="4"/>
      <c r="H10" s="17" t="s">
        <v>1764</v>
      </c>
    </row>
    <row r="11" spans="1:8" ht="21.75" customHeight="1">
      <c r="A11" s="15" t="s">
        <v>1143</v>
      </c>
      <c r="B11" s="19" t="s">
        <v>1</v>
      </c>
      <c r="C11" s="5" t="s">
        <v>161</v>
      </c>
      <c r="D11" s="56" t="s">
        <v>1755</v>
      </c>
      <c r="E11" s="53">
        <v>2</v>
      </c>
      <c r="F11" s="6"/>
      <c r="G11" s="4"/>
      <c r="H11" s="17" t="s">
        <v>162</v>
      </c>
    </row>
    <row r="12" spans="1:8" ht="44.25" customHeight="1">
      <c r="A12" s="15" t="s">
        <v>1435</v>
      </c>
      <c r="B12" s="19" t="s">
        <v>1</v>
      </c>
      <c r="C12" s="5" t="s">
        <v>647</v>
      </c>
      <c r="D12" s="56" t="s">
        <v>163</v>
      </c>
      <c r="E12" s="52">
        <v>10</v>
      </c>
      <c r="F12" s="6"/>
      <c r="G12" s="59" t="s">
        <v>1921</v>
      </c>
      <c r="H12" s="17" t="s">
        <v>164</v>
      </c>
    </row>
    <row r="13" spans="1:8" ht="42" customHeight="1">
      <c r="A13" s="15" t="s">
        <v>2087</v>
      </c>
      <c r="B13" s="19" t="s">
        <v>1</v>
      </c>
      <c r="C13" s="5" t="s">
        <v>2255</v>
      </c>
      <c r="D13" s="56" t="s">
        <v>1755</v>
      </c>
      <c r="E13" s="53">
        <v>2</v>
      </c>
      <c r="F13" s="6"/>
      <c r="G13" s="4"/>
      <c r="H13" s="17" t="s">
        <v>510</v>
      </c>
    </row>
    <row r="14" spans="1:8" ht="42" customHeight="1">
      <c r="A14" s="15" t="s">
        <v>165</v>
      </c>
      <c r="B14" s="19" t="s">
        <v>1</v>
      </c>
      <c r="C14" s="5" t="s">
        <v>1587</v>
      </c>
      <c r="D14" s="56" t="s">
        <v>163</v>
      </c>
      <c r="E14" s="53">
        <v>5</v>
      </c>
      <c r="F14" s="6"/>
      <c r="G14" s="4"/>
      <c r="H14" s="17" t="s">
        <v>823</v>
      </c>
    </row>
    <row r="15" spans="1:8" ht="33" customHeight="1">
      <c r="A15" s="15" t="s">
        <v>822</v>
      </c>
      <c r="B15" s="19" t="s">
        <v>1</v>
      </c>
      <c r="C15" s="5" t="s">
        <v>512</v>
      </c>
      <c r="D15" s="56" t="s">
        <v>163</v>
      </c>
      <c r="E15" s="52">
        <v>5</v>
      </c>
      <c r="F15" s="6"/>
      <c r="G15" s="59" t="s">
        <v>1921</v>
      </c>
      <c r="H15" s="17" t="s">
        <v>505</v>
      </c>
    </row>
    <row r="16" spans="1:8" ht="33" customHeight="1">
      <c r="A16" s="15" t="s">
        <v>1434</v>
      </c>
      <c r="B16" s="19" t="s">
        <v>1</v>
      </c>
      <c r="C16" s="5" t="s">
        <v>1925</v>
      </c>
      <c r="D16" s="56" t="s">
        <v>163</v>
      </c>
      <c r="E16" s="53">
        <v>20</v>
      </c>
      <c r="F16" s="6"/>
      <c r="G16" s="4"/>
      <c r="H16" s="17" t="s">
        <v>646</v>
      </c>
    </row>
    <row r="17" spans="1:8" ht="33" customHeight="1">
      <c r="A17" s="15" t="s">
        <v>2086</v>
      </c>
      <c r="B17" s="19" t="s">
        <v>1</v>
      </c>
      <c r="C17" s="5" t="s">
        <v>514</v>
      </c>
      <c r="D17" s="56" t="s">
        <v>1755</v>
      </c>
      <c r="E17" s="53">
        <v>1</v>
      </c>
      <c r="F17" s="6"/>
      <c r="G17" s="4"/>
      <c r="H17" s="17" t="s">
        <v>1144</v>
      </c>
    </row>
    <row r="18" spans="1:8" ht="21.75" customHeight="1">
      <c r="A18" s="15" t="s">
        <v>166</v>
      </c>
      <c r="B18" s="19" t="s">
        <v>1</v>
      </c>
      <c r="C18" s="5" t="s">
        <v>1765</v>
      </c>
      <c r="D18" s="56" t="s">
        <v>1924</v>
      </c>
      <c r="E18" s="53">
        <v>30</v>
      </c>
      <c r="F18" s="6"/>
      <c r="G18" s="4"/>
      <c r="H18" s="17" t="s">
        <v>353</v>
      </c>
    </row>
    <row r="19" spans="1:8" ht="21.75" customHeight="1">
      <c r="A19" s="15" t="s">
        <v>824</v>
      </c>
      <c r="B19" s="19" t="s">
        <v>1</v>
      </c>
      <c r="C19" s="5" t="s">
        <v>1436</v>
      </c>
      <c r="D19" s="56" t="s">
        <v>1924</v>
      </c>
      <c r="E19" s="53">
        <v>40</v>
      </c>
      <c r="F19" s="6"/>
      <c r="G19" s="4"/>
      <c r="H19" s="17" t="s">
        <v>648</v>
      </c>
    </row>
    <row r="20" spans="1:8" ht="33" customHeight="1">
      <c r="A20" s="15" t="s">
        <v>354</v>
      </c>
      <c r="B20" s="19" t="s">
        <v>1</v>
      </c>
      <c r="C20" s="5" t="s">
        <v>351</v>
      </c>
      <c r="D20" s="56" t="s">
        <v>167</v>
      </c>
      <c r="E20" s="53">
        <v>20</v>
      </c>
      <c r="F20" s="6"/>
      <c r="G20" s="4"/>
      <c r="H20" s="17" t="s">
        <v>1437</v>
      </c>
    </row>
    <row r="21" spans="1:8" ht="44.25" customHeight="1">
      <c r="A21" s="15" t="s">
        <v>996</v>
      </c>
      <c r="B21" s="19" t="s">
        <v>1</v>
      </c>
      <c r="C21" s="12" t="s">
        <v>2256</v>
      </c>
      <c r="D21" s="56" t="s">
        <v>1</v>
      </c>
      <c r="E21" s="52"/>
      <c r="F21" s="4"/>
      <c r="G21" s="4"/>
      <c r="H21" s="17" t="s">
        <v>1142</v>
      </c>
    </row>
    <row r="22" spans="1:8" ht="21.75" customHeight="1">
      <c r="A22" s="15" t="s">
        <v>650</v>
      </c>
      <c r="B22" s="19" t="s">
        <v>1</v>
      </c>
      <c r="C22" s="5" t="s">
        <v>825</v>
      </c>
      <c r="D22" s="56" t="s">
        <v>1924</v>
      </c>
      <c r="E22" s="53">
        <v>15</v>
      </c>
      <c r="F22" s="6"/>
      <c r="G22" s="4"/>
      <c r="H22" s="17" t="s">
        <v>1297</v>
      </c>
    </row>
    <row r="23" spans="1:8" ht="21.75" customHeight="1">
      <c r="A23" s="15" t="s">
        <v>1595</v>
      </c>
      <c r="B23" s="19" t="s">
        <v>1</v>
      </c>
      <c r="C23" s="12" t="s">
        <v>355</v>
      </c>
      <c r="D23" s="56" t="s">
        <v>1</v>
      </c>
      <c r="E23" s="52"/>
      <c r="F23" s="4"/>
      <c r="G23" s="4"/>
      <c r="H23" s="17" t="s">
        <v>1766</v>
      </c>
    </row>
    <row r="24" spans="1:8" ht="21.75" customHeight="1">
      <c r="A24" s="15" t="s">
        <v>1926</v>
      </c>
      <c r="B24" s="19" t="s">
        <v>1</v>
      </c>
      <c r="C24" s="5" t="s">
        <v>1134</v>
      </c>
      <c r="D24" s="56" t="s">
        <v>1591</v>
      </c>
      <c r="E24" s="53">
        <v>1</v>
      </c>
      <c r="F24" s="6"/>
      <c r="G24" s="4"/>
      <c r="H24" s="17" t="s">
        <v>356</v>
      </c>
    </row>
    <row r="25" spans="1:8" ht="21.75" customHeight="1">
      <c r="A25" s="15" t="s">
        <v>8</v>
      </c>
      <c r="B25" s="19" t="s">
        <v>1</v>
      </c>
      <c r="C25" s="5" t="s">
        <v>2411</v>
      </c>
      <c r="D25" s="56" t="s">
        <v>1591</v>
      </c>
      <c r="E25" s="53">
        <v>1</v>
      </c>
      <c r="F25" s="6"/>
      <c r="G25" s="4"/>
      <c r="H25" s="17" t="s">
        <v>1767</v>
      </c>
    </row>
    <row r="26" spans="1:7" ht="12.75" customHeight="1">
      <c r="A26" s="8"/>
      <c r="B26" s="8"/>
      <c r="C26" s="8"/>
      <c r="D26" s="57"/>
      <c r="E26" s="51"/>
      <c r="F26" s="11"/>
      <c r="G26" s="11"/>
    </row>
    <row r="27" spans="1:7" ht="12.75" customHeight="1">
      <c r="A27" s="8"/>
      <c r="B27" s="8"/>
      <c r="C27" s="8"/>
      <c r="D27" s="57"/>
      <c r="E27" s="51"/>
      <c r="F27" s="11"/>
      <c r="G27" s="11"/>
    </row>
    <row r="28" spans="1:7" ht="12.75" customHeight="1">
      <c r="A28" s="8"/>
      <c r="B28" s="8"/>
      <c r="C28" s="8"/>
      <c r="D28" s="57"/>
      <c r="E28" s="51"/>
      <c r="F28" s="11"/>
      <c r="G28" s="11"/>
    </row>
    <row r="29" spans="1:7" ht="12.75" customHeight="1">
      <c r="A29" s="8"/>
      <c r="B29" s="8"/>
      <c r="C29" s="8"/>
      <c r="D29" s="57"/>
      <c r="E29" s="51"/>
      <c r="F29" s="11"/>
      <c r="G29" s="11"/>
    </row>
    <row r="30" spans="1:7" ht="12.75" customHeight="1">
      <c r="A30" s="8"/>
      <c r="B30" s="8"/>
      <c r="C30" s="8"/>
      <c r="D30" s="57"/>
      <c r="E30" s="51"/>
      <c r="F30" s="11"/>
      <c r="G30" s="11"/>
    </row>
    <row r="31" spans="1:7" ht="12.75" customHeight="1">
      <c r="A31" s="8"/>
      <c r="B31" s="8"/>
      <c r="C31" s="8"/>
      <c r="D31" s="57"/>
      <c r="E31" s="51"/>
      <c r="F31" s="11"/>
      <c r="G31" s="11"/>
    </row>
    <row r="32" spans="1:7" ht="12.75" customHeight="1">
      <c r="A32" s="8"/>
      <c r="B32" s="8"/>
      <c r="C32" s="8"/>
      <c r="D32" s="57"/>
      <c r="E32" s="51"/>
      <c r="F32" s="11"/>
      <c r="G32" s="11"/>
    </row>
    <row r="33" spans="1:7" ht="12.75" customHeight="1">
      <c r="A33" s="8"/>
      <c r="B33" s="8"/>
      <c r="C33" s="8"/>
      <c r="D33" s="57"/>
      <c r="E33" s="51"/>
      <c r="F33" s="11"/>
      <c r="G33" s="11"/>
    </row>
    <row r="34" spans="1:7" ht="12.75" customHeight="1">
      <c r="A34" s="8"/>
      <c r="B34" s="8"/>
      <c r="C34" s="8"/>
      <c r="D34" s="57"/>
      <c r="E34" s="51"/>
      <c r="F34" s="11"/>
      <c r="G34" s="11"/>
    </row>
    <row r="35" spans="1:7" ht="12.75" customHeight="1">
      <c r="A35" s="8"/>
      <c r="B35" s="8"/>
      <c r="C35" s="8"/>
      <c r="D35" s="57"/>
      <c r="E35" s="51"/>
      <c r="F35" s="11"/>
      <c r="G35" s="11"/>
    </row>
    <row r="36" spans="1:7" ht="12.75" customHeight="1">
      <c r="A36" s="8"/>
      <c r="B36" s="8"/>
      <c r="C36" s="8"/>
      <c r="D36" s="57"/>
      <c r="E36" s="51"/>
      <c r="F36" s="11"/>
      <c r="G36" s="11"/>
    </row>
    <row r="37" spans="1:7" ht="2.25" customHeight="1">
      <c r="A37" s="8"/>
      <c r="B37" s="8"/>
      <c r="C37" s="8"/>
      <c r="D37" s="57"/>
      <c r="E37" s="51"/>
      <c r="F37" s="11"/>
      <c r="G37" s="11"/>
    </row>
    <row r="38" spans="1:7" ht="18" customHeight="1">
      <c r="A38" s="26" t="str">
        <f>"TOTAL FOR "&amp;UPPER("Section")&amp;"  2.1 CARRIED FORWARD TO SUMMARY"</f>
        <v>TOTAL FOR SECTION  2.1 CARRIED FORWARD TO SUMMARY</v>
      </c>
      <c r="B38" s="7"/>
      <c r="C38" s="7"/>
      <c r="D38" s="7"/>
      <c r="E38" s="50"/>
      <c r="F38" s="27"/>
      <c r="G38" s="25"/>
    </row>
    <row r="39" spans="1:7" ht="15.75" customHeight="1">
      <c r="A39" s="64" t="s">
        <v>9</v>
      </c>
      <c r="B39" s="64"/>
      <c r="C39" s="64"/>
      <c r="D39" s="64"/>
      <c r="E39" s="64"/>
      <c r="F39" s="64"/>
      <c r="G39" s="64"/>
    </row>
    <row r="40" spans="1:7" ht="12.75" customHeight="1">
      <c r="A40" s="9" t="s">
        <v>342</v>
      </c>
      <c r="B40" s="3"/>
      <c r="C40" s="9" t="s">
        <v>154</v>
      </c>
      <c r="D40" s="3"/>
      <c r="E40" s="49"/>
      <c r="F40" s="3"/>
      <c r="G40" s="14" t="str">
        <f>UPPER("Bill of Quantities")</f>
        <v>BILL OF QUANTITIES</v>
      </c>
    </row>
    <row r="41" spans="1:7" ht="12.75" customHeight="1">
      <c r="A41" s="9">
        <f>IF(C41="","","CONTRACT TITLE: ")</f>
      </c>
      <c r="B41" s="9"/>
      <c r="C41" s="61"/>
      <c r="D41" s="61"/>
      <c r="E41" s="61"/>
      <c r="F41" s="61"/>
      <c r="G41" s="61"/>
    </row>
    <row r="42" spans="1:7" ht="12.75" customHeight="1">
      <c r="A42" s="9" t="str">
        <f>IF((B42&amp;C42)="","",UPPER("BILL:"))</f>
        <v>BILL:</v>
      </c>
      <c r="B42" s="3"/>
      <c r="C42" s="62" t="s">
        <v>2088</v>
      </c>
      <c r="D42" s="62"/>
      <c r="E42" s="62"/>
      <c r="F42" s="62"/>
      <c r="G42" s="62"/>
    </row>
    <row r="43" spans="1:7" ht="12.75" customHeight="1" hidden="1">
      <c r="A43" s="9" t="str">
        <f>IF(C43="","","SERIES:")</f>
        <v>SERIES:</v>
      </c>
      <c r="B43" s="3"/>
      <c r="C43" s="62" t="s">
        <v>1751</v>
      </c>
      <c r="D43" s="62"/>
      <c r="E43" s="62"/>
      <c r="F43" s="62"/>
      <c r="G43" s="62"/>
    </row>
    <row r="44" spans="1:7" ht="12.75" customHeight="1">
      <c r="A44" s="9" t="str">
        <f>IF(C44="","","SECTION:")</f>
        <v>SECTION:</v>
      </c>
      <c r="B44" s="3"/>
      <c r="C44" s="63" t="s">
        <v>2089</v>
      </c>
      <c r="D44" s="63"/>
      <c r="E44" s="63"/>
      <c r="F44" s="63"/>
      <c r="G44" s="63"/>
    </row>
    <row r="45" spans="1:8" ht="28.5" customHeight="1">
      <c r="A45" s="2" t="s">
        <v>2</v>
      </c>
      <c r="B45" s="20" t="s">
        <v>1916</v>
      </c>
      <c r="C45" s="2" t="s">
        <v>152</v>
      </c>
      <c r="D45" s="2" t="s">
        <v>0</v>
      </c>
      <c r="E45" s="2" t="s">
        <v>1293</v>
      </c>
      <c r="F45" s="2" t="s">
        <v>640</v>
      </c>
      <c r="G45" s="2" t="s">
        <v>1426</v>
      </c>
      <c r="H45" s="18" t="s">
        <v>982</v>
      </c>
    </row>
    <row r="46" spans="1:7" ht="4.5" customHeight="1">
      <c r="A46" s="1"/>
      <c r="B46" s="1"/>
      <c r="C46" s="1"/>
      <c r="D46" s="1"/>
      <c r="E46" s="1"/>
      <c r="F46" s="1"/>
      <c r="G46" s="1"/>
    </row>
    <row r="47" spans="1:8" ht="21.75" customHeight="1">
      <c r="A47" s="15" t="s">
        <v>1927</v>
      </c>
      <c r="B47" s="19" t="s">
        <v>1</v>
      </c>
      <c r="C47" s="12" t="s">
        <v>651</v>
      </c>
      <c r="D47" s="56" t="s">
        <v>1</v>
      </c>
      <c r="E47" s="52"/>
      <c r="F47" s="4"/>
      <c r="G47" s="4"/>
      <c r="H47" s="17" t="s">
        <v>2090</v>
      </c>
    </row>
    <row r="48" spans="1:8" ht="33" customHeight="1">
      <c r="A48" s="15" t="s">
        <v>997</v>
      </c>
      <c r="B48" s="19" t="s">
        <v>1</v>
      </c>
      <c r="C48" s="10" t="s">
        <v>1594</v>
      </c>
      <c r="D48" s="56" t="s">
        <v>1</v>
      </c>
      <c r="E48" s="52"/>
      <c r="F48" s="4"/>
      <c r="G48" s="4"/>
      <c r="H48" s="17" t="s">
        <v>359</v>
      </c>
    </row>
    <row r="49" spans="1:8" ht="21.75" customHeight="1">
      <c r="A49" s="15" t="s">
        <v>1438</v>
      </c>
      <c r="B49" s="19" t="s">
        <v>1</v>
      </c>
      <c r="C49" s="5" t="s">
        <v>515</v>
      </c>
      <c r="D49" s="56" t="s">
        <v>163</v>
      </c>
      <c r="E49" s="53">
        <v>5</v>
      </c>
      <c r="F49" s="6"/>
      <c r="G49" s="4"/>
      <c r="H49" s="17" t="s">
        <v>1439</v>
      </c>
    </row>
    <row r="50" spans="1:8" ht="21.75" customHeight="1">
      <c r="A50" s="15" t="s">
        <v>168</v>
      </c>
      <c r="B50" s="19" t="s">
        <v>1</v>
      </c>
      <c r="C50" s="12" t="s">
        <v>1141</v>
      </c>
      <c r="D50" s="56" t="s">
        <v>1</v>
      </c>
      <c r="E50" s="52"/>
      <c r="F50" s="4"/>
      <c r="G50" s="4"/>
      <c r="H50" s="17" t="s">
        <v>998</v>
      </c>
    </row>
    <row r="51" spans="1:8" ht="21.75" customHeight="1">
      <c r="A51" s="15" t="s">
        <v>2257</v>
      </c>
      <c r="B51" s="19" t="s">
        <v>1</v>
      </c>
      <c r="C51" s="5" t="s">
        <v>2258</v>
      </c>
      <c r="D51" s="56" t="s">
        <v>7</v>
      </c>
      <c r="E51" s="52">
        <v>3</v>
      </c>
      <c r="F51" s="6"/>
      <c r="G51" s="59" t="s">
        <v>1921</v>
      </c>
      <c r="H51" s="17" t="s">
        <v>10</v>
      </c>
    </row>
    <row r="52" spans="1:8" ht="21.75" customHeight="1">
      <c r="A52" s="15" t="s">
        <v>826</v>
      </c>
      <c r="B52" s="19" t="s">
        <v>1</v>
      </c>
      <c r="C52" s="12" t="s">
        <v>358</v>
      </c>
      <c r="D52" s="56" t="s">
        <v>1</v>
      </c>
      <c r="E52" s="52"/>
      <c r="F52" s="4"/>
      <c r="G52" s="60"/>
      <c r="H52" s="17" t="s">
        <v>649</v>
      </c>
    </row>
    <row r="53" spans="1:8" ht="33" customHeight="1">
      <c r="A53" s="15" t="s">
        <v>999</v>
      </c>
      <c r="B53" s="19" t="s">
        <v>1</v>
      </c>
      <c r="C53" s="10" t="s">
        <v>1147</v>
      </c>
      <c r="D53" s="56" t="s">
        <v>1</v>
      </c>
      <c r="E53" s="52"/>
      <c r="F53" s="4"/>
      <c r="G53" s="60"/>
      <c r="H53" s="17" t="s">
        <v>2410</v>
      </c>
    </row>
    <row r="54" spans="1:8" ht="21.75" customHeight="1">
      <c r="A54" s="15" t="s">
        <v>1440</v>
      </c>
      <c r="B54" s="19" t="s">
        <v>1</v>
      </c>
      <c r="C54" s="5" t="s">
        <v>653</v>
      </c>
      <c r="D54" s="56" t="s">
        <v>163</v>
      </c>
      <c r="E54" s="52">
        <v>10</v>
      </c>
      <c r="F54" s="6"/>
      <c r="G54" s="59" t="s">
        <v>1921</v>
      </c>
      <c r="H54" s="17" t="s">
        <v>652</v>
      </c>
    </row>
    <row r="55" spans="1:8" ht="21.75" customHeight="1">
      <c r="A55" s="15" t="s">
        <v>2091</v>
      </c>
      <c r="B55" s="19" t="s">
        <v>1</v>
      </c>
      <c r="C55" s="12" t="s">
        <v>2092</v>
      </c>
      <c r="D55" s="56" t="s">
        <v>1</v>
      </c>
      <c r="E55" s="52"/>
      <c r="F55" s="4"/>
      <c r="G55" s="60"/>
      <c r="H55" s="17" t="s">
        <v>827</v>
      </c>
    </row>
    <row r="56" spans="1:8" ht="33" customHeight="1">
      <c r="A56" s="15" t="s">
        <v>1000</v>
      </c>
      <c r="B56" s="19" t="s">
        <v>1</v>
      </c>
      <c r="C56" s="10" t="s">
        <v>1298</v>
      </c>
      <c r="D56" s="56" t="s">
        <v>1</v>
      </c>
      <c r="E56" s="52"/>
      <c r="F56" s="4"/>
      <c r="G56" s="60"/>
      <c r="H56" s="17" t="s">
        <v>513</v>
      </c>
    </row>
    <row r="57" spans="1:8" ht="21.75" customHeight="1">
      <c r="A57" s="15" t="s">
        <v>655</v>
      </c>
      <c r="B57" s="19" t="s">
        <v>1</v>
      </c>
      <c r="C57" s="5" t="s">
        <v>517</v>
      </c>
      <c r="D57" s="56" t="s">
        <v>1755</v>
      </c>
      <c r="E57" s="52">
        <v>1</v>
      </c>
      <c r="F57" s="6"/>
      <c r="G57" s="59" t="s">
        <v>1921</v>
      </c>
      <c r="H57" s="17" t="s">
        <v>1928</v>
      </c>
    </row>
    <row r="58" spans="1:8" ht="21.75" customHeight="1">
      <c r="A58" s="15" t="s">
        <v>169</v>
      </c>
      <c r="B58" s="19" t="s">
        <v>1</v>
      </c>
      <c r="C58" s="12" t="s">
        <v>1768</v>
      </c>
      <c r="D58" s="56" t="s">
        <v>1</v>
      </c>
      <c r="E58" s="52"/>
      <c r="F58" s="4"/>
      <c r="G58" s="60"/>
      <c r="H58" s="17" t="s">
        <v>1146</v>
      </c>
    </row>
    <row r="59" spans="1:8" ht="33" customHeight="1">
      <c r="A59" s="15" t="s">
        <v>2259</v>
      </c>
      <c r="B59" s="19" t="s">
        <v>1</v>
      </c>
      <c r="C59" s="10" t="s">
        <v>1001</v>
      </c>
      <c r="D59" s="56" t="s">
        <v>1</v>
      </c>
      <c r="E59" s="52"/>
      <c r="F59" s="4"/>
      <c r="G59" s="60"/>
      <c r="H59" s="17" t="s">
        <v>828</v>
      </c>
    </row>
    <row r="60" spans="1:8" ht="21.75" customHeight="1">
      <c r="A60" s="15" t="s">
        <v>829</v>
      </c>
      <c r="B60" s="19" t="s">
        <v>1</v>
      </c>
      <c r="C60" s="5" t="s">
        <v>517</v>
      </c>
      <c r="D60" s="56" t="s">
        <v>1755</v>
      </c>
      <c r="E60" s="52">
        <v>1</v>
      </c>
      <c r="F60" s="6"/>
      <c r="G60" s="59" t="s">
        <v>1921</v>
      </c>
      <c r="H60" s="17" t="s">
        <v>1296</v>
      </c>
    </row>
    <row r="61" spans="1:8" ht="21.75" customHeight="1">
      <c r="A61" s="15" t="s">
        <v>1441</v>
      </c>
      <c r="B61" s="19" t="s">
        <v>1</v>
      </c>
      <c r="C61" s="12" t="s">
        <v>830</v>
      </c>
      <c r="D61" s="56" t="s">
        <v>1</v>
      </c>
      <c r="E61" s="52"/>
      <c r="F61" s="4"/>
      <c r="G61" s="4"/>
      <c r="H61" s="17" t="s">
        <v>1597</v>
      </c>
    </row>
    <row r="62" spans="1:8" ht="21.75" customHeight="1">
      <c r="A62" s="15" t="s">
        <v>2260</v>
      </c>
      <c r="B62" s="19" t="s">
        <v>1</v>
      </c>
      <c r="C62" s="5" t="s">
        <v>2409</v>
      </c>
      <c r="D62" s="56" t="s">
        <v>1</v>
      </c>
      <c r="E62" s="52"/>
      <c r="F62" s="4"/>
      <c r="G62" s="4"/>
      <c r="H62" s="17" t="s">
        <v>357</v>
      </c>
    </row>
    <row r="63" spans="1:8" ht="46.5" customHeight="1">
      <c r="A63" s="15" t="s">
        <v>11</v>
      </c>
      <c r="B63" s="19" t="s">
        <v>1</v>
      </c>
      <c r="C63" s="10" t="s">
        <v>1002</v>
      </c>
      <c r="D63" s="56" t="s">
        <v>1</v>
      </c>
      <c r="E63" s="52"/>
      <c r="F63" s="4"/>
      <c r="G63" s="4"/>
      <c r="H63" s="17" t="s">
        <v>1929</v>
      </c>
    </row>
    <row r="64" spans="1:8" ht="21.75" customHeight="1">
      <c r="A64" s="15" t="s">
        <v>360</v>
      </c>
      <c r="B64" s="19" t="s">
        <v>1</v>
      </c>
      <c r="C64" s="5" t="s">
        <v>1149</v>
      </c>
      <c r="D64" s="56" t="s">
        <v>7</v>
      </c>
      <c r="E64" s="53">
        <v>5</v>
      </c>
      <c r="F64" s="6"/>
      <c r="G64" s="4"/>
      <c r="H64" s="17" t="s">
        <v>1598</v>
      </c>
    </row>
    <row r="65" spans="1:8" ht="33" customHeight="1">
      <c r="A65" s="15" t="s">
        <v>1300</v>
      </c>
      <c r="B65" s="19" t="s">
        <v>1</v>
      </c>
      <c r="C65" s="10" t="s">
        <v>1596</v>
      </c>
      <c r="D65" s="56" t="s">
        <v>1</v>
      </c>
      <c r="E65" s="52"/>
      <c r="F65" s="4"/>
      <c r="G65" s="4"/>
      <c r="H65" s="17" t="s">
        <v>1769</v>
      </c>
    </row>
    <row r="66" spans="1:8" ht="33" customHeight="1">
      <c r="A66" s="15" t="s">
        <v>2093</v>
      </c>
      <c r="B66" s="19" t="s">
        <v>1</v>
      </c>
      <c r="C66" s="5" t="s">
        <v>1150</v>
      </c>
      <c r="D66" s="56" t="s">
        <v>7</v>
      </c>
      <c r="E66" s="53">
        <v>2</v>
      </c>
      <c r="F66" s="6"/>
      <c r="G66" s="4"/>
      <c r="H66" s="17" t="s">
        <v>1770</v>
      </c>
    </row>
    <row r="67" spans="1:8" ht="33" customHeight="1">
      <c r="A67" s="15" t="s">
        <v>1003</v>
      </c>
      <c r="B67" s="19" t="s">
        <v>1</v>
      </c>
      <c r="C67" s="10" t="s">
        <v>1771</v>
      </c>
      <c r="D67" s="56" t="s">
        <v>1</v>
      </c>
      <c r="E67" s="52"/>
      <c r="F67" s="4"/>
      <c r="G67" s="4"/>
      <c r="H67" s="17" t="s">
        <v>654</v>
      </c>
    </row>
    <row r="68" spans="1:8" ht="21.75" customHeight="1">
      <c r="A68" s="15" t="s">
        <v>2261</v>
      </c>
      <c r="B68" s="19" t="s">
        <v>1</v>
      </c>
      <c r="C68" s="5" t="s">
        <v>1004</v>
      </c>
      <c r="D68" s="56" t="s">
        <v>7</v>
      </c>
      <c r="E68" s="53">
        <v>2</v>
      </c>
      <c r="F68" s="6"/>
      <c r="G68" s="4"/>
      <c r="H68" s="17" t="s">
        <v>361</v>
      </c>
    </row>
    <row r="69" spans="1:8" ht="21.75" customHeight="1">
      <c r="A69" s="15" t="s">
        <v>1601</v>
      </c>
      <c r="B69" s="19" t="s">
        <v>1</v>
      </c>
      <c r="C69" s="5" t="s">
        <v>657</v>
      </c>
      <c r="D69" s="56" t="s">
        <v>1</v>
      </c>
      <c r="E69" s="52"/>
      <c r="F69" s="4"/>
      <c r="G69" s="4"/>
      <c r="H69" s="17" t="s">
        <v>2413</v>
      </c>
    </row>
    <row r="70" spans="1:8" ht="33" customHeight="1">
      <c r="A70" s="15" t="s">
        <v>1151</v>
      </c>
      <c r="B70" s="19" t="s">
        <v>1</v>
      </c>
      <c r="C70" s="10" t="s">
        <v>1152</v>
      </c>
      <c r="D70" s="56" t="s">
        <v>1</v>
      </c>
      <c r="E70" s="52"/>
      <c r="F70" s="4"/>
      <c r="G70" s="4"/>
      <c r="H70" s="17" t="s">
        <v>1772</v>
      </c>
    </row>
    <row r="71" spans="1:8" ht="21.75" customHeight="1">
      <c r="A71" s="15" t="s">
        <v>170</v>
      </c>
      <c r="B71" s="19" t="s">
        <v>1</v>
      </c>
      <c r="C71" s="5" t="s">
        <v>1153</v>
      </c>
      <c r="D71" s="56" t="s">
        <v>163</v>
      </c>
      <c r="E71" s="53">
        <v>12</v>
      </c>
      <c r="F71" s="6"/>
      <c r="G71" s="4"/>
      <c r="H71" s="17" t="s">
        <v>831</v>
      </c>
    </row>
    <row r="72" spans="1:8" ht="21.75" customHeight="1">
      <c r="A72" s="15" t="s">
        <v>2262</v>
      </c>
      <c r="B72" s="19" t="s">
        <v>1</v>
      </c>
      <c r="C72" s="10" t="s">
        <v>1301</v>
      </c>
      <c r="D72" s="56" t="s">
        <v>1</v>
      </c>
      <c r="E72" s="52"/>
      <c r="F72" s="4"/>
      <c r="G72" s="4"/>
      <c r="H72" s="17" t="s">
        <v>1930</v>
      </c>
    </row>
    <row r="73" spans="1:8" ht="18" customHeight="1">
      <c r="A73" s="28"/>
      <c r="B73" s="21"/>
      <c r="C73" s="21" t="s">
        <v>1759</v>
      </c>
      <c r="D73" s="7"/>
      <c r="E73" s="50"/>
      <c r="F73" s="7"/>
      <c r="G73" s="31"/>
      <c r="H73" s="17"/>
    </row>
    <row r="74" spans="1:8" ht="15.75" customHeight="1">
      <c r="A74" s="64" t="s">
        <v>656</v>
      </c>
      <c r="B74" s="64"/>
      <c r="C74" s="64"/>
      <c r="D74" s="64"/>
      <c r="E74" s="64"/>
      <c r="F74" s="64"/>
      <c r="G74" s="64"/>
      <c r="H74" s="17"/>
    </row>
    <row r="75" spans="1:7" ht="12.75" customHeight="1">
      <c r="A75" s="9" t="s">
        <v>342</v>
      </c>
      <c r="B75" s="3"/>
      <c r="C75" s="9" t="s">
        <v>154</v>
      </c>
      <c r="D75" s="3"/>
      <c r="E75" s="49"/>
      <c r="F75" s="3"/>
      <c r="G75" s="14" t="str">
        <f>UPPER("Bill of Quantities")</f>
        <v>BILL OF QUANTITIES</v>
      </c>
    </row>
    <row r="76" spans="1:7" ht="12.75" customHeight="1">
      <c r="A76" s="9">
        <f>IF(C76="","","CONTRACT TITLE: ")</f>
      </c>
      <c r="B76" s="9"/>
      <c r="C76" s="61"/>
      <c r="D76" s="61"/>
      <c r="E76" s="61"/>
      <c r="F76" s="61"/>
      <c r="G76" s="61"/>
    </row>
    <row r="77" spans="1:7" ht="12.75" customHeight="1">
      <c r="A77" s="9" t="str">
        <f>IF((B77&amp;C77)="","",UPPER("BILL:"))</f>
        <v>BILL:</v>
      </c>
      <c r="B77" s="3"/>
      <c r="C77" s="62" t="s">
        <v>2088</v>
      </c>
      <c r="D77" s="62"/>
      <c r="E77" s="62"/>
      <c r="F77" s="62"/>
      <c r="G77" s="62"/>
    </row>
    <row r="78" spans="1:7" ht="12.75" customHeight="1" hidden="1">
      <c r="A78" s="9" t="str">
        <f>IF(C78="","","SERIES:")</f>
        <v>SERIES:</v>
      </c>
      <c r="B78" s="3"/>
      <c r="C78" s="62" t="s">
        <v>1751</v>
      </c>
      <c r="D78" s="62"/>
      <c r="E78" s="62"/>
      <c r="F78" s="62"/>
      <c r="G78" s="62"/>
    </row>
    <row r="79" spans="1:7" ht="12.75" customHeight="1">
      <c r="A79" s="9" t="str">
        <f>IF(C79="","","SECTION:")</f>
        <v>SECTION:</v>
      </c>
      <c r="B79" s="3"/>
      <c r="C79" s="63" t="s">
        <v>2089</v>
      </c>
      <c r="D79" s="63"/>
      <c r="E79" s="63"/>
      <c r="F79" s="63"/>
      <c r="G79" s="63"/>
    </row>
    <row r="80" spans="1:8" ht="28.5" customHeight="1">
      <c r="A80" s="2" t="s">
        <v>2</v>
      </c>
      <c r="B80" s="20" t="s">
        <v>1916</v>
      </c>
      <c r="C80" s="2" t="s">
        <v>152</v>
      </c>
      <c r="D80" s="2" t="s">
        <v>0</v>
      </c>
      <c r="E80" s="2" t="s">
        <v>1293</v>
      </c>
      <c r="F80" s="2" t="s">
        <v>640</v>
      </c>
      <c r="G80" s="2" t="s">
        <v>1426</v>
      </c>
      <c r="H80" s="18" t="s">
        <v>982</v>
      </c>
    </row>
    <row r="81" spans="1:7" ht="4.5" customHeight="1">
      <c r="A81" s="1"/>
      <c r="B81" s="1"/>
      <c r="C81" s="1"/>
      <c r="D81" s="1"/>
      <c r="E81" s="1"/>
      <c r="F81" s="1"/>
      <c r="G81" s="1"/>
    </row>
    <row r="82" spans="1:7" ht="18" customHeight="1">
      <c r="A82" s="22"/>
      <c r="B82" s="23"/>
      <c r="C82" s="23" t="s">
        <v>1135</v>
      </c>
      <c r="D82" s="13"/>
      <c r="E82" s="51"/>
      <c r="F82" s="22"/>
      <c r="G82" s="29"/>
    </row>
    <row r="83" spans="1:7" ht="4.5" customHeight="1">
      <c r="A83" s="22"/>
      <c r="B83" s="13"/>
      <c r="C83" s="13"/>
      <c r="D83" s="13"/>
      <c r="E83" s="51"/>
      <c r="F83" s="13"/>
      <c r="G83" s="30"/>
    </row>
    <row r="84" spans="1:8" ht="21.75" customHeight="1">
      <c r="A84" s="15" t="s">
        <v>2415</v>
      </c>
      <c r="B84" s="19" t="s">
        <v>1</v>
      </c>
      <c r="C84" s="5" t="s">
        <v>2094</v>
      </c>
      <c r="D84" s="56" t="s">
        <v>1924</v>
      </c>
      <c r="E84" s="53">
        <v>20</v>
      </c>
      <c r="F84" s="6"/>
      <c r="G84" s="4"/>
      <c r="H84" s="17" t="s">
        <v>2414</v>
      </c>
    </row>
    <row r="85" spans="1:8" ht="21.75" customHeight="1">
      <c r="A85" s="15" t="s">
        <v>171</v>
      </c>
      <c r="B85" s="19" t="s">
        <v>1</v>
      </c>
      <c r="C85" s="5" t="s">
        <v>1773</v>
      </c>
      <c r="D85" s="56" t="s">
        <v>1755</v>
      </c>
      <c r="E85" s="53">
        <v>1</v>
      </c>
      <c r="F85" s="6"/>
      <c r="G85" s="4"/>
      <c r="H85" s="17" t="s">
        <v>1154</v>
      </c>
    </row>
    <row r="86" spans="1:8" ht="21.75" customHeight="1">
      <c r="A86" s="15" t="s">
        <v>832</v>
      </c>
      <c r="B86" s="19" t="s">
        <v>1</v>
      </c>
      <c r="C86" s="5" t="s">
        <v>833</v>
      </c>
      <c r="D86" s="56" t="s">
        <v>1755</v>
      </c>
      <c r="E86" s="53">
        <v>1</v>
      </c>
      <c r="F86" s="6"/>
      <c r="G86" s="4"/>
      <c r="H86" s="17" t="s">
        <v>516</v>
      </c>
    </row>
    <row r="87" spans="1:7" ht="12.75" customHeight="1">
      <c r="A87" s="8"/>
      <c r="B87" s="8"/>
      <c r="C87" s="8"/>
      <c r="D87" s="57"/>
      <c r="E87" s="51"/>
      <c r="F87" s="11"/>
      <c r="G87" s="11"/>
    </row>
    <row r="88" spans="1:7" ht="12.75" customHeight="1">
      <c r="A88" s="8"/>
      <c r="B88" s="8"/>
      <c r="C88" s="8"/>
      <c r="D88" s="57"/>
      <c r="E88" s="51"/>
      <c r="F88" s="11"/>
      <c r="G88" s="11"/>
    </row>
    <row r="89" spans="1:7" ht="12.75" customHeight="1">
      <c r="A89" s="8"/>
      <c r="B89" s="8"/>
      <c r="C89" s="8"/>
      <c r="D89" s="57"/>
      <c r="E89" s="51"/>
      <c r="F89" s="11"/>
      <c r="G89" s="11"/>
    </row>
    <row r="90" spans="1:7" ht="12.75" customHeight="1">
      <c r="A90" s="8"/>
      <c r="B90" s="8"/>
      <c r="C90" s="8"/>
      <c r="D90" s="57"/>
      <c r="E90" s="51"/>
      <c r="F90" s="11"/>
      <c r="G90" s="11"/>
    </row>
    <row r="91" spans="1:7" ht="12.75" customHeight="1">
      <c r="A91" s="8"/>
      <c r="B91" s="8"/>
      <c r="C91" s="8"/>
      <c r="D91" s="57"/>
      <c r="E91" s="51"/>
      <c r="F91" s="11"/>
      <c r="G91" s="11"/>
    </row>
    <row r="92" spans="1:7" ht="12.75" customHeight="1">
      <c r="A92" s="8"/>
      <c r="B92" s="8"/>
      <c r="C92" s="8"/>
      <c r="D92" s="57"/>
      <c r="E92" s="51"/>
      <c r="F92" s="11"/>
      <c r="G92" s="11"/>
    </row>
    <row r="93" spans="1:7" ht="12.75" customHeight="1">
      <c r="A93" s="8"/>
      <c r="B93" s="8"/>
      <c r="C93" s="8"/>
      <c r="D93" s="57"/>
      <c r="E93" s="51"/>
      <c r="F93" s="11"/>
      <c r="G93" s="11"/>
    </row>
    <row r="94" spans="1:7" ht="12.75" customHeight="1">
      <c r="A94" s="8"/>
      <c r="B94" s="8"/>
      <c r="C94" s="8"/>
      <c r="D94" s="57"/>
      <c r="E94" s="51"/>
      <c r="F94" s="11"/>
      <c r="G94" s="11"/>
    </row>
    <row r="95" spans="1:7" ht="12.75" customHeight="1">
      <c r="A95" s="8"/>
      <c r="B95" s="8"/>
      <c r="C95" s="8"/>
      <c r="D95" s="57"/>
      <c r="E95" s="51"/>
      <c r="F95" s="11"/>
      <c r="G95" s="11"/>
    </row>
    <row r="96" spans="1:7" ht="12.75" customHeight="1">
      <c r="A96" s="8"/>
      <c r="B96" s="8"/>
      <c r="C96" s="8"/>
      <c r="D96" s="57"/>
      <c r="E96" s="51"/>
      <c r="F96" s="11"/>
      <c r="G96" s="11"/>
    </row>
    <row r="97" spans="1:7" ht="12.75" customHeight="1">
      <c r="A97" s="8"/>
      <c r="B97" s="8"/>
      <c r="C97" s="8"/>
      <c r="D97" s="57"/>
      <c r="E97" s="51"/>
      <c r="F97" s="11"/>
      <c r="G97" s="11"/>
    </row>
    <row r="98" spans="1:7" ht="12.75" customHeight="1">
      <c r="A98" s="8"/>
      <c r="B98" s="8"/>
      <c r="C98" s="8"/>
      <c r="D98" s="57"/>
      <c r="E98" s="51"/>
      <c r="F98" s="11"/>
      <c r="G98" s="11"/>
    </row>
    <row r="99" spans="1:7" ht="12.75" customHeight="1">
      <c r="A99" s="8"/>
      <c r="B99" s="8"/>
      <c r="C99" s="8"/>
      <c r="D99" s="57"/>
      <c r="E99" s="51"/>
      <c r="F99" s="11"/>
      <c r="G99" s="11"/>
    </row>
    <row r="100" spans="1:7" ht="12.75" customHeight="1">
      <c r="A100" s="8"/>
      <c r="B100" s="8"/>
      <c r="C100" s="8"/>
      <c r="D100" s="57"/>
      <c r="E100" s="51"/>
      <c r="F100" s="11"/>
      <c r="G100" s="11"/>
    </row>
    <row r="101" spans="1:7" ht="12.75" customHeight="1">
      <c r="A101" s="8"/>
      <c r="B101" s="8"/>
      <c r="C101" s="8"/>
      <c r="D101" s="57"/>
      <c r="E101" s="51"/>
      <c r="F101" s="11"/>
      <c r="G101" s="11"/>
    </row>
    <row r="102" spans="1:7" ht="12.75" customHeight="1">
      <c r="A102" s="8"/>
      <c r="B102" s="8"/>
      <c r="C102" s="8"/>
      <c r="D102" s="57"/>
      <c r="E102" s="51"/>
      <c r="F102" s="11"/>
      <c r="G102" s="11"/>
    </row>
    <row r="103" spans="1:7" ht="12.75" customHeight="1">
      <c r="A103" s="8"/>
      <c r="B103" s="8"/>
      <c r="C103" s="8"/>
      <c r="D103" s="57"/>
      <c r="E103" s="51"/>
      <c r="F103" s="11"/>
      <c r="G103" s="11"/>
    </row>
    <row r="104" spans="1:7" ht="12.75" customHeight="1">
      <c r="A104" s="8"/>
      <c r="B104" s="8"/>
      <c r="C104" s="8"/>
      <c r="D104" s="57"/>
      <c r="E104" s="51"/>
      <c r="F104" s="11"/>
      <c r="G104" s="11"/>
    </row>
    <row r="105" spans="1:7" ht="12.75" customHeight="1">
      <c r="A105" s="8"/>
      <c r="B105" s="8"/>
      <c r="C105" s="8"/>
      <c r="D105" s="57"/>
      <c r="E105" s="51"/>
      <c r="F105" s="11"/>
      <c r="G105" s="11"/>
    </row>
    <row r="106" spans="1:7" ht="12.75" customHeight="1">
      <c r="A106" s="8"/>
      <c r="B106" s="8"/>
      <c r="C106" s="8"/>
      <c r="D106" s="57"/>
      <c r="E106" s="51"/>
      <c r="F106" s="11"/>
      <c r="G106" s="11"/>
    </row>
    <row r="107" spans="1:7" ht="12.75" customHeight="1">
      <c r="A107" s="8"/>
      <c r="B107" s="8"/>
      <c r="C107" s="8"/>
      <c r="D107" s="57"/>
      <c r="E107" s="51"/>
      <c r="F107" s="11"/>
      <c r="G107" s="11"/>
    </row>
    <row r="108" spans="1:7" ht="12.75" customHeight="1">
      <c r="A108" s="8"/>
      <c r="B108" s="8"/>
      <c r="C108" s="8"/>
      <c r="D108" s="57"/>
      <c r="E108" s="51"/>
      <c r="F108" s="11"/>
      <c r="G108" s="11"/>
    </row>
    <row r="109" spans="1:7" ht="12.75" customHeight="1">
      <c r="A109" s="8"/>
      <c r="B109" s="8"/>
      <c r="C109" s="8"/>
      <c r="D109" s="57"/>
      <c r="E109" s="51"/>
      <c r="F109" s="11"/>
      <c r="G109" s="11"/>
    </row>
    <row r="110" spans="1:7" ht="12.75" customHeight="1">
      <c r="A110" s="8"/>
      <c r="B110" s="8"/>
      <c r="C110" s="8"/>
      <c r="D110" s="57"/>
      <c r="E110" s="51"/>
      <c r="F110" s="11"/>
      <c r="G110" s="11"/>
    </row>
    <row r="111" spans="1:7" ht="12.75" customHeight="1">
      <c r="A111" s="8"/>
      <c r="B111" s="8"/>
      <c r="C111" s="8"/>
      <c r="D111" s="57"/>
      <c r="E111" s="51"/>
      <c r="F111" s="11"/>
      <c r="G111" s="11"/>
    </row>
    <row r="112" spans="1:7" ht="12.75" customHeight="1">
      <c r="A112" s="8"/>
      <c r="B112" s="8"/>
      <c r="C112" s="8"/>
      <c r="D112" s="57"/>
      <c r="E112" s="51"/>
      <c r="F112" s="11"/>
      <c r="G112" s="11"/>
    </row>
    <row r="113" spans="1:7" ht="12.75" customHeight="1">
      <c r="A113" s="8"/>
      <c r="B113" s="8"/>
      <c r="C113" s="8"/>
      <c r="D113" s="57"/>
      <c r="E113" s="51"/>
      <c r="F113" s="11"/>
      <c r="G113" s="11"/>
    </row>
    <row r="114" spans="1:7" ht="12.75" customHeight="1">
      <c r="A114" s="8"/>
      <c r="B114" s="8"/>
      <c r="C114" s="8"/>
      <c r="D114" s="57"/>
      <c r="E114" s="51"/>
      <c r="F114" s="11"/>
      <c r="G114" s="11"/>
    </row>
    <row r="115" spans="1:7" ht="12.75" customHeight="1">
      <c r="A115" s="8"/>
      <c r="B115" s="8"/>
      <c r="C115" s="8"/>
      <c r="D115" s="57"/>
      <c r="E115" s="51"/>
      <c r="F115" s="11"/>
      <c r="G115" s="11"/>
    </row>
    <row r="116" spans="1:7" ht="12.75" customHeight="1">
      <c r="A116" s="8"/>
      <c r="B116" s="8"/>
      <c r="C116" s="8"/>
      <c r="D116" s="57"/>
      <c r="E116" s="51"/>
      <c r="F116" s="11"/>
      <c r="G116" s="11"/>
    </row>
    <row r="117" spans="1:7" ht="12.75" customHeight="1">
      <c r="A117" s="8"/>
      <c r="B117" s="8"/>
      <c r="C117" s="8"/>
      <c r="D117" s="57"/>
      <c r="E117" s="51"/>
      <c r="F117" s="11"/>
      <c r="G117" s="11"/>
    </row>
    <row r="118" spans="1:7" ht="12.75" customHeight="1">
      <c r="A118" s="8"/>
      <c r="B118" s="8"/>
      <c r="C118" s="8"/>
      <c r="D118" s="57"/>
      <c r="E118" s="51"/>
      <c r="F118" s="11"/>
      <c r="G118" s="11"/>
    </row>
    <row r="119" spans="1:7" ht="12.75" customHeight="1">
      <c r="A119" s="8"/>
      <c r="B119" s="8"/>
      <c r="C119" s="8"/>
      <c r="D119" s="57"/>
      <c r="E119" s="51"/>
      <c r="F119" s="11"/>
      <c r="G119" s="11"/>
    </row>
    <row r="120" spans="1:7" ht="12.75" customHeight="1">
      <c r="A120" s="8"/>
      <c r="B120" s="8"/>
      <c r="C120" s="8"/>
      <c r="D120" s="57"/>
      <c r="E120" s="51"/>
      <c r="F120" s="11"/>
      <c r="G120" s="11"/>
    </row>
    <row r="121" spans="1:7" ht="12.75" customHeight="1">
      <c r="A121" s="8"/>
      <c r="B121" s="8"/>
      <c r="C121" s="8"/>
      <c r="D121" s="57"/>
      <c r="E121" s="51"/>
      <c r="F121" s="11"/>
      <c r="G121" s="11"/>
    </row>
    <row r="122" spans="1:7" ht="12.75" customHeight="1">
      <c r="A122" s="8"/>
      <c r="B122" s="8"/>
      <c r="C122" s="8"/>
      <c r="D122" s="57"/>
      <c r="E122" s="51"/>
      <c r="F122" s="11"/>
      <c r="G122" s="11"/>
    </row>
    <row r="123" spans="1:7" ht="12.75" customHeight="1">
      <c r="A123" s="8"/>
      <c r="B123" s="8"/>
      <c r="C123" s="8"/>
      <c r="D123" s="57"/>
      <c r="E123" s="51"/>
      <c r="F123" s="11"/>
      <c r="G123" s="11"/>
    </row>
    <row r="124" spans="1:7" ht="12.75" customHeight="1">
      <c r="A124" s="8"/>
      <c r="B124" s="8"/>
      <c r="C124" s="8"/>
      <c r="D124" s="57"/>
      <c r="E124" s="51"/>
      <c r="F124" s="11"/>
      <c r="G124" s="11"/>
    </row>
    <row r="125" spans="1:7" ht="12.75" customHeight="1">
      <c r="A125" s="8"/>
      <c r="B125" s="8"/>
      <c r="C125" s="8"/>
      <c r="D125" s="57"/>
      <c r="E125" s="51"/>
      <c r="F125" s="11"/>
      <c r="G125" s="11"/>
    </row>
    <row r="126" spans="1:7" ht="12.75" customHeight="1">
      <c r="A126" s="8"/>
      <c r="B126" s="8"/>
      <c r="C126" s="8"/>
      <c r="D126" s="57"/>
      <c r="E126" s="51"/>
      <c r="F126" s="11"/>
      <c r="G126" s="11"/>
    </row>
    <row r="127" spans="1:7" ht="12.75" customHeight="1">
      <c r="A127" s="8"/>
      <c r="B127" s="8"/>
      <c r="C127" s="8"/>
      <c r="D127" s="57"/>
      <c r="E127" s="51"/>
      <c r="F127" s="11"/>
      <c r="G127" s="11"/>
    </row>
    <row r="128" spans="1:7" ht="12.75" customHeight="1">
      <c r="A128" s="8"/>
      <c r="B128" s="8"/>
      <c r="C128" s="8"/>
      <c r="D128" s="57"/>
      <c r="E128" s="51"/>
      <c r="F128" s="11"/>
      <c r="G128" s="11"/>
    </row>
    <row r="129" spans="1:7" ht="12.75" customHeight="1">
      <c r="A129" s="8"/>
      <c r="B129" s="8"/>
      <c r="C129" s="8"/>
      <c r="D129" s="57"/>
      <c r="E129" s="51"/>
      <c r="F129" s="11"/>
      <c r="G129" s="11"/>
    </row>
    <row r="130" spans="1:7" ht="12.75" customHeight="1">
      <c r="A130" s="8"/>
      <c r="B130" s="8"/>
      <c r="C130" s="8"/>
      <c r="D130" s="57"/>
      <c r="E130" s="51"/>
      <c r="F130" s="11"/>
      <c r="G130" s="11"/>
    </row>
    <row r="131" spans="1:7" ht="12.75" customHeight="1">
      <c r="A131" s="8"/>
      <c r="B131" s="8"/>
      <c r="C131" s="8"/>
      <c r="D131" s="57"/>
      <c r="E131" s="51"/>
      <c r="F131" s="11"/>
      <c r="G131" s="11"/>
    </row>
    <row r="132" spans="1:7" ht="3" customHeight="1">
      <c r="A132" s="8"/>
      <c r="B132" s="8"/>
      <c r="C132" s="8"/>
      <c r="D132" s="57"/>
      <c r="E132" s="51"/>
      <c r="F132" s="11"/>
      <c r="G132" s="11"/>
    </row>
    <row r="133" spans="1:7" ht="18" customHeight="1">
      <c r="A133" s="26" t="str">
        <f>"TOTAL FOR "&amp;UPPER("Section")&amp;"  2.2 CARRIED FORWARD TO SUMMARY"</f>
        <v>TOTAL FOR SECTION  2.2 CARRIED FORWARD TO SUMMARY</v>
      </c>
      <c r="B133" s="7"/>
      <c r="C133" s="7"/>
      <c r="D133" s="7"/>
      <c r="E133" s="50"/>
      <c r="F133" s="27"/>
      <c r="G133" s="25"/>
    </row>
    <row r="134" spans="1:7" ht="15.75" customHeight="1">
      <c r="A134" s="64" t="s">
        <v>1299</v>
      </c>
      <c r="B134" s="64"/>
      <c r="C134" s="64"/>
      <c r="D134" s="64"/>
      <c r="E134" s="64"/>
      <c r="F134" s="64"/>
      <c r="G134" s="64"/>
    </row>
    <row r="135" spans="1:7" ht="12.75" customHeight="1">
      <c r="A135" s="9" t="s">
        <v>342</v>
      </c>
      <c r="B135" s="3"/>
      <c r="C135" s="9" t="s">
        <v>154</v>
      </c>
      <c r="D135" s="3"/>
      <c r="E135" s="49"/>
      <c r="F135" s="3"/>
      <c r="G135" s="14" t="str">
        <f>UPPER("Bill of Quantities")</f>
        <v>BILL OF QUANTITIES</v>
      </c>
    </row>
    <row r="136" spans="1:7" ht="12.75" customHeight="1">
      <c r="A136" s="9">
        <f>IF(C136="","","CONTRACT TITLE: ")</f>
      </c>
      <c r="B136" s="9"/>
      <c r="C136" s="61"/>
      <c r="D136" s="61"/>
      <c r="E136" s="61"/>
      <c r="F136" s="61"/>
      <c r="G136" s="61"/>
    </row>
    <row r="137" spans="1:7" ht="12.75" customHeight="1">
      <c r="A137" s="9" t="str">
        <f>IF((B137&amp;C137)="","",UPPER("BILL:"))</f>
        <v>BILL:</v>
      </c>
      <c r="B137" s="3"/>
      <c r="C137" s="62" t="s">
        <v>2088</v>
      </c>
      <c r="D137" s="62"/>
      <c r="E137" s="62"/>
      <c r="F137" s="62"/>
      <c r="G137" s="62"/>
    </row>
    <row r="138" spans="1:7" ht="12.75" customHeight="1" hidden="1">
      <c r="A138" s="9" t="str">
        <f>IF(C138="","","SERIES:")</f>
        <v>SERIES:</v>
      </c>
      <c r="B138" s="3"/>
      <c r="C138" s="62" t="s">
        <v>1751</v>
      </c>
      <c r="D138" s="62"/>
      <c r="E138" s="62"/>
      <c r="F138" s="62"/>
      <c r="G138" s="62"/>
    </row>
    <row r="139" spans="1:7" ht="12.75" customHeight="1">
      <c r="A139" s="9" t="str">
        <f>IF(C139="","","SECTION:")</f>
        <v>SECTION:</v>
      </c>
      <c r="B139" s="3"/>
      <c r="C139" s="63" t="s">
        <v>172</v>
      </c>
      <c r="D139" s="63"/>
      <c r="E139" s="63"/>
      <c r="F139" s="63"/>
      <c r="G139" s="63"/>
    </row>
    <row r="140" spans="1:8" ht="28.5" customHeight="1">
      <c r="A140" s="2" t="s">
        <v>2</v>
      </c>
      <c r="B140" s="20" t="s">
        <v>1916</v>
      </c>
      <c r="C140" s="2" t="s">
        <v>152</v>
      </c>
      <c r="D140" s="2" t="s">
        <v>0</v>
      </c>
      <c r="E140" s="2" t="s">
        <v>1293</v>
      </c>
      <c r="F140" s="2" t="s">
        <v>640</v>
      </c>
      <c r="G140" s="2" t="s">
        <v>1426</v>
      </c>
      <c r="H140" s="18" t="s">
        <v>982</v>
      </c>
    </row>
    <row r="141" spans="1:7" ht="4.5" customHeight="1">
      <c r="A141" s="1"/>
      <c r="B141" s="1"/>
      <c r="C141" s="1"/>
      <c r="D141" s="1"/>
      <c r="E141" s="1"/>
      <c r="F141" s="1"/>
      <c r="G141" s="1"/>
    </row>
    <row r="142" spans="1:8" ht="21.75" customHeight="1">
      <c r="A142" s="15" t="s">
        <v>834</v>
      </c>
      <c r="B142" s="19" t="s">
        <v>1</v>
      </c>
      <c r="C142" s="12" t="s">
        <v>835</v>
      </c>
      <c r="D142" s="56" t="s">
        <v>1</v>
      </c>
      <c r="E142" s="52"/>
      <c r="F142" s="4"/>
      <c r="G142" s="4"/>
      <c r="H142" s="17" t="s">
        <v>2416</v>
      </c>
    </row>
    <row r="143" spans="1:8" ht="21.75" customHeight="1">
      <c r="A143" s="15" t="s">
        <v>659</v>
      </c>
      <c r="B143" s="19" t="s">
        <v>1</v>
      </c>
      <c r="C143" s="5" t="s">
        <v>1931</v>
      </c>
      <c r="D143" s="56" t="s">
        <v>7</v>
      </c>
      <c r="E143" s="53">
        <v>10</v>
      </c>
      <c r="F143" s="6"/>
      <c r="G143" s="4"/>
      <c r="H143" s="17" t="s">
        <v>2263</v>
      </c>
    </row>
    <row r="144" spans="1:8" ht="33" customHeight="1">
      <c r="A144" s="15" t="s">
        <v>1442</v>
      </c>
      <c r="B144" s="19" t="s">
        <v>1</v>
      </c>
      <c r="C144" s="5" t="s">
        <v>2095</v>
      </c>
      <c r="D144" s="56" t="s">
        <v>7</v>
      </c>
      <c r="E144" s="53">
        <v>15</v>
      </c>
      <c r="F144" s="6"/>
      <c r="G144" s="4"/>
      <c r="H144" s="17" t="s">
        <v>1774</v>
      </c>
    </row>
    <row r="145" spans="1:8" ht="21.75" customHeight="1">
      <c r="A145" s="15" t="s">
        <v>2096</v>
      </c>
      <c r="B145" s="19" t="s">
        <v>1</v>
      </c>
      <c r="C145" s="5" t="s">
        <v>1932</v>
      </c>
      <c r="D145" s="56" t="s">
        <v>7</v>
      </c>
      <c r="E145" s="52">
        <v>5</v>
      </c>
      <c r="F145" s="6"/>
      <c r="G145" s="59" t="s">
        <v>1921</v>
      </c>
      <c r="H145" s="17" t="s">
        <v>12</v>
      </c>
    </row>
    <row r="146" spans="1:8" ht="21.75" customHeight="1">
      <c r="A146" s="15" t="s">
        <v>173</v>
      </c>
      <c r="B146" s="19" t="s">
        <v>1</v>
      </c>
      <c r="C146" s="12" t="s">
        <v>1148</v>
      </c>
      <c r="D146" s="56" t="s">
        <v>1</v>
      </c>
      <c r="E146" s="52"/>
      <c r="F146" s="4"/>
      <c r="G146" s="4"/>
      <c r="H146" s="17" t="s">
        <v>2264</v>
      </c>
    </row>
    <row r="147" spans="1:8" ht="33" customHeight="1">
      <c r="A147" s="15" t="s">
        <v>1933</v>
      </c>
      <c r="B147" s="19" t="s">
        <v>1</v>
      </c>
      <c r="C147" s="5" t="s">
        <v>13</v>
      </c>
      <c r="D147" s="56" t="s">
        <v>1443</v>
      </c>
      <c r="E147" s="53">
        <v>240</v>
      </c>
      <c r="F147" s="6"/>
      <c r="G147" s="4"/>
      <c r="H147" s="17" t="s">
        <v>14</v>
      </c>
    </row>
    <row r="148" spans="1:8" ht="21.75" customHeight="1">
      <c r="A148" s="15" t="s">
        <v>836</v>
      </c>
      <c r="B148" s="19" t="s">
        <v>1</v>
      </c>
      <c r="C148" s="12" t="s">
        <v>1775</v>
      </c>
      <c r="D148" s="56" t="s">
        <v>1</v>
      </c>
      <c r="E148" s="52"/>
      <c r="F148" s="4"/>
      <c r="G148" s="4"/>
      <c r="H148" s="17" t="s">
        <v>1005</v>
      </c>
    </row>
    <row r="149" spans="1:8" ht="44.25" customHeight="1">
      <c r="A149" s="15" t="s">
        <v>660</v>
      </c>
      <c r="B149" s="19" t="s">
        <v>1</v>
      </c>
      <c r="C149" s="5" t="s">
        <v>1934</v>
      </c>
      <c r="D149" s="56" t="s">
        <v>7</v>
      </c>
      <c r="E149" s="53">
        <v>25</v>
      </c>
      <c r="F149" s="6"/>
      <c r="G149" s="4"/>
      <c r="H149" s="17" t="s">
        <v>1599</v>
      </c>
    </row>
    <row r="150" spans="1:8" ht="21.75" customHeight="1">
      <c r="A150" s="15" t="s">
        <v>1444</v>
      </c>
      <c r="B150" s="19" t="s">
        <v>1</v>
      </c>
      <c r="C150" s="12" t="s">
        <v>1303</v>
      </c>
      <c r="D150" s="56" t="s">
        <v>1</v>
      </c>
      <c r="E150" s="52"/>
      <c r="F150" s="4"/>
      <c r="G150" s="4"/>
      <c r="H150" s="17" t="s">
        <v>837</v>
      </c>
    </row>
    <row r="151" spans="1:8" ht="44.25" customHeight="1">
      <c r="A151" s="15" t="s">
        <v>1935</v>
      </c>
      <c r="B151" s="19" t="s">
        <v>1</v>
      </c>
      <c r="C151" s="5" t="s">
        <v>1445</v>
      </c>
      <c r="D151" s="56" t="s">
        <v>7</v>
      </c>
      <c r="E151" s="53">
        <v>25</v>
      </c>
      <c r="F151" s="6"/>
      <c r="G151" s="4"/>
      <c r="H151" s="17" t="s">
        <v>1936</v>
      </c>
    </row>
    <row r="152" spans="1:8" ht="21.75" customHeight="1">
      <c r="A152" s="15" t="s">
        <v>2097</v>
      </c>
      <c r="B152" s="19" t="s">
        <v>1</v>
      </c>
      <c r="C152" s="12" t="s">
        <v>519</v>
      </c>
      <c r="D152" s="56" t="s">
        <v>1</v>
      </c>
      <c r="E152" s="52"/>
      <c r="F152" s="4"/>
      <c r="G152" s="4"/>
      <c r="H152" s="17" t="s">
        <v>658</v>
      </c>
    </row>
    <row r="153" spans="1:8" ht="44.25" customHeight="1">
      <c r="A153" s="15" t="s">
        <v>662</v>
      </c>
      <c r="B153" s="19" t="s">
        <v>1</v>
      </c>
      <c r="C153" s="5" t="s">
        <v>1776</v>
      </c>
      <c r="D153" s="56" t="s">
        <v>7</v>
      </c>
      <c r="E153" s="53">
        <v>25</v>
      </c>
      <c r="F153" s="6"/>
      <c r="G153" s="4"/>
      <c r="H153" s="17" t="s">
        <v>2098</v>
      </c>
    </row>
    <row r="154" spans="1:8" ht="21.75" customHeight="1">
      <c r="A154" s="15" t="s">
        <v>174</v>
      </c>
      <c r="B154" s="19" t="s">
        <v>1</v>
      </c>
      <c r="C154" s="12" t="s">
        <v>362</v>
      </c>
      <c r="D154" s="56" t="s">
        <v>1</v>
      </c>
      <c r="E154" s="52"/>
      <c r="F154" s="4"/>
      <c r="G154" s="4"/>
      <c r="H154" s="17" t="s">
        <v>2265</v>
      </c>
    </row>
    <row r="155" spans="1:8" ht="21.75" customHeight="1">
      <c r="A155" s="15" t="s">
        <v>1937</v>
      </c>
      <c r="B155" s="19" t="s">
        <v>1</v>
      </c>
      <c r="C155" s="5" t="s">
        <v>838</v>
      </c>
      <c r="D155" s="56" t="s">
        <v>7</v>
      </c>
      <c r="E155" s="53">
        <v>3</v>
      </c>
      <c r="F155" s="6"/>
      <c r="G155" s="4"/>
      <c r="H155" s="17" t="s">
        <v>1155</v>
      </c>
    </row>
    <row r="156" spans="1:8" ht="21.75" customHeight="1">
      <c r="A156" s="15" t="s">
        <v>175</v>
      </c>
      <c r="B156" s="19" t="s">
        <v>1</v>
      </c>
      <c r="C156" s="5" t="s">
        <v>839</v>
      </c>
      <c r="D156" s="56" t="s">
        <v>1924</v>
      </c>
      <c r="E156" s="53">
        <v>150</v>
      </c>
      <c r="F156" s="6"/>
      <c r="G156" s="4"/>
      <c r="H156" s="17" t="s">
        <v>15</v>
      </c>
    </row>
    <row r="157" spans="1:7" ht="12.75" customHeight="1">
      <c r="A157" s="8"/>
      <c r="B157" s="8"/>
      <c r="C157" s="8"/>
      <c r="D157" s="57"/>
      <c r="E157" s="51"/>
      <c r="F157" s="11"/>
      <c r="G157" s="11"/>
    </row>
    <row r="158" spans="1:7" ht="12.75" customHeight="1">
      <c r="A158" s="8"/>
      <c r="B158" s="8"/>
      <c r="C158" s="8"/>
      <c r="D158" s="57"/>
      <c r="E158" s="51"/>
      <c r="F158" s="11"/>
      <c r="G158" s="11"/>
    </row>
    <row r="159" spans="1:7" ht="12.75" customHeight="1">
      <c r="A159" s="8"/>
      <c r="B159" s="8"/>
      <c r="C159" s="8"/>
      <c r="D159" s="57"/>
      <c r="E159" s="51"/>
      <c r="F159" s="11"/>
      <c r="G159" s="11"/>
    </row>
    <row r="160" spans="1:7" ht="12.75" customHeight="1">
      <c r="A160" s="8"/>
      <c r="B160" s="8"/>
      <c r="C160" s="8"/>
      <c r="D160" s="57"/>
      <c r="E160" s="51"/>
      <c r="F160" s="11"/>
      <c r="G160" s="11"/>
    </row>
    <row r="161" spans="1:7" ht="12.75" customHeight="1">
      <c r="A161" s="8"/>
      <c r="B161" s="8"/>
      <c r="C161" s="8"/>
      <c r="D161" s="57"/>
      <c r="E161" s="51"/>
      <c r="F161" s="11"/>
      <c r="G161" s="11"/>
    </row>
    <row r="162" spans="1:7" ht="12.75" customHeight="1">
      <c r="A162" s="8"/>
      <c r="B162" s="8"/>
      <c r="C162" s="8"/>
      <c r="D162" s="57"/>
      <c r="E162" s="51"/>
      <c r="F162" s="11"/>
      <c r="G162" s="11"/>
    </row>
    <row r="163" spans="1:7" ht="12.75" customHeight="1">
      <c r="A163" s="8"/>
      <c r="B163" s="8"/>
      <c r="C163" s="8"/>
      <c r="D163" s="57"/>
      <c r="E163" s="51"/>
      <c r="F163" s="11"/>
      <c r="G163" s="11"/>
    </row>
    <row r="164" spans="1:7" ht="12.75" customHeight="1">
      <c r="A164" s="8"/>
      <c r="B164" s="8"/>
      <c r="C164" s="8"/>
      <c r="D164" s="57"/>
      <c r="E164" s="51"/>
      <c r="F164" s="11"/>
      <c r="G164" s="11"/>
    </row>
    <row r="165" spans="1:7" ht="12.75" customHeight="1">
      <c r="A165" s="8"/>
      <c r="B165" s="8"/>
      <c r="C165" s="8"/>
      <c r="D165" s="57"/>
      <c r="E165" s="51"/>
      <c r="F165" s="11"/>
      <c r="G165" s="11"/>
    </row>
    <row r="166" spans="1:7" ht="12.75" customHeight="1">
      <c r="A166" s="8"/>
      <c r="B166" s="8"/>
      <c r="C166" s="8"/>
      <c r="D166" s="57"/>
      <c r="E166" s="51"/>
      <c r="F166" s="11"/>
      <c r="G166" s="11"/>
    </row>
    <row r="167" spans="1:7" ht="12.75" customHeight="1">
      <c r="A167" s="8"/>
      <c r="B167" s="8"/>
      <c r="C167" s="8"/>
      <c r="D167" s="57"/>
      <c r="E167" s="51"/>
      <c r="F167" s="11"/>
      <c r="G167" s="11"/>
    </row>
    <row r="168" spans="1:7" ht="12.75" customHeight="1">
      <c r="A168" s="8"/>
      <c r="B168" s="8"/>
      <c r="C168" s="8"/>
      <c r="D168" s="57"/>
      <c r="E168" s="51"/>
      <c r="F168" s="11"/>
      <c r="G168" s="11"/>
    </row>
    <row r="169" spans="1:7" ht="12.75" customHeight="1">
      <c r="A169" s="8"/>
      <c r="B169" s="8"/>
      <c r="C169" s="8"/>
      <c r="D169" s="57"/>
      <c r="E169" s="51"/>
      <c r="F169" s="11"/>
      <c r="G169" s="11"/>
    </row>
    <row r="170" spans="1:7" ht="12.75" customHeight="1">
      <c r="A170" s="8"/>
      <c r="B170" s="8"/>
      <c r="C170" s="8"/>
      <c r="D170" s="57"/>
      <c r="E170" s="51"/>
      <c r="F170" s="11"/>
      <c r="G170" s="11"/>
    </row>
    <row r="171" spans="1:7" ht="12.75" customHeight="1">
      <c r="A171" s="8"/>
      <c r="B171" s="8"/>
      <c r="C171" s="8"/>
      <c r="D171" s="57"/>
      <c r="E171" s="51"/>
      <c r="F171" s="11"/>
      <c r="G171" s="11"/>
    </row>
    <row r="172" spans="1:7" ht="12.75" customHeight="1">
      <c r="A172" s="8"/>
      <c r="B172" s="8"/>
      <c r="C172" s="8"/>
      <c r="D172" s="57"/>
      <c r="E172" s="51"/>
      <c r="F172" s="11"/>
      <c r="G172" s="11"/>
    </row>
    <row r="173" spans="1:7" ht="12.75" customHeight="1">
      <c r="A173" s="8"/>
      <c r="B173" s="8"/>
      <c r="C173" s="8"/>
      <c r="D173" s="57"/>
      <c r="E173" s="51"/>
      <c r="F173" s="11"/>
      <c r="G173" s="11"/>
    </row>
    <row r="174" spans="1:7" ht="12.75" customHeight="1">
      <c r="A174" s="8"/>
      <c r="B174" s="8"/>
      <c r="C174" s="8"/>
      <c r="D174" s="57"/>
      <c r="E174" s="51"/>
      <c r="F174" s="11"/>
      <c r="G174" s="11"/>
    </row>
    <row r="175" spans="1:7" ht="12.75" customHeight="1">
      <c r="A175" s="8"/>
      <c r="B175" s="8"/>
      <c r="C175" s="8"/>
      <c r="D175" s="57"/>
      <c r="E175" s="51"/>
      <c r="F175" s="11"/>
      <c r="G175" s="11"/>
    </row>
    <row r="176" spans="1:7" ht="9" customHeight="1">
      <c r="A176" s="8"/>
      <c r="B176" s="8"/>
      <c r="C176" s="8"/>
      <c r="D176" s="57"/>
      <c r="E176" s="51"/>
      <c r="F176" s="11"/>
      <c r="G176" s="11"/>
    </row>
    <row r="177" spans="1:7" ht="18" customHeight="1">
      <c r="A177" s="26" t="str">
        <f>"TOTAL FOR "&amp;UPPER("Section")&amp;"  2.3 CARRIED FORWARD TO SUMMARY"</f>
        <v>TOTAL FOR SECTION  2.3 CARRIED FORWARD TO SUMMARY</v>
      </c>
      <c r="B177" s="7"/>
      <c r="C177" s="7"/>
      <c r="D177" s="7"/>
      <c r="E177" s="50"/>
      <c r="F177" s="27"/>
      <c r="G177" s="25"/>
    </row>
    <row r="178" spans="1:7" ht="15.75" customHeight="1">
      <c r="A178" s="64" t="s">
        <v>1938</v>
      </c>
      <c r="B178" s="64"/>
      <c r="C178" s="64"/>
      <c r="D178" s="64"/>
      <c r="E178" s="64"/>
      <c r="F178" s="64"/>
      <c r="G178" s="64"/>
    </row>
    <row r="179" spans="1:7" ht="12.75" customHeight="1">
      <c r="A179" s="9" t="s">
        <v>342</v>
      </c>
      <c r="B179" s="3"/>
      <c r="C179" s="9" t="s">
        <v>154</v>
      </c>
      <c r="D179" s="3"/>
      <c r="E179" s="49"/>
      <c r="F179" s="3"/>
      <c r="G179" s="14" t="str">
        <f>UPPER("Bill of Quantities")</f>
        <v>BILL OF QUANTITIES</v>
      </c>
    </row>
    <row r="180" spans="1:7" ht="12.75" customHeight="1">
      <c r="A180" s="9">
        <f>IF(C180="","","CONTRACT TITLE: ")</f>
      </c>
      <c r="B180" s="9"/>
      <c r="C180" s="61"/>
      <c r="D180" s="61"/>
      <c r="E180" s="61"/>
      <c r="F180" s="61"/>
      <c r="G180" s="61"/>
    </row>
    <row r="181" spans="1:7" ht="12.75" customHeight="1">
      <c r="A181" s="9" t="str">
        <f>IF((B181&amp;C181)="","",UPPER("BILL:"))</f>
        <v>BILL:</v>
      </c>
      <c r="B181" s="3"/>
      <c r="C181" s="62" t="s">
        <v>2088</v>
      </c>
      <c r="D181" s="62"/>
      <c r="E181" s="62"/>
      <c r="F181" s="62"/>
      <c r="G181" s="62"/>
    </row>
    <row r="182" spans="1:7" ht="12.75" customHeight="1" hidden="1">
      <c r="A182" s="9" t="str">
        <f>IF(C182="","","SERIES:")</f>
        <v>SERIES:</v>
      </c>
      <c r="B182" s="3"/>
      <c r="C182" s="62" t="s">
        <v>1751</v>
      </c>
      <c r="D182" s="62"/>
      <c r="E182" s="62"/>
      <c r="F182" s="62"/>
      <c r="G182" s="62"/>
    </row>
    <row r="183" spans="1:7" ht="12.75" customHeight="1">
      <c r="A183" s="9" t="str">
        <f>IF(C183="","","SECTION:")</f>
        <v>SECTION:</v>
      </c>
      <c r="B183" s="3"/>
      <c r="C183" s="63" t="s">
        <v>176</v>
      </c>
      <c r="D183" s="63"/>
      <c r="E183" s="63"/>
      <c r="F183" s="63"/>
      <c r="G183" s="63"/>
    </row>
    <row r="184" spans="1:8" ht="28.5" customHeight="1">
      <c r="A184" s="2" t="s">
        <v>2</v>
      </c>
      <c r="B184" s="20" t="s">
        <v>1916</v>
      </c>
      <c r="C184" s="2" t="s">
        <v>152</v>
      </c>
      <c r="D184" s="2" t="s">
        <v>0</v>
      </c>
      <c r="E184" s="2" t="s">
        <v>1293</v>
      </c>
      <c r="F184" s="2" t="s">
        <v>640</v>
      </c>
      <c r="G184" s="2" t="s">
        <v>1426</v>
      </c>
      <c r="H184" s="18" t="s">
        <v>982</v>
      </c>
    </row>
    <row r="185" spans="1:7" ht="4.5" customHeight="1">
      <c r="A185" s="1"/>
      <c r="B185" s="1"/>
      <c r="C185" s="1"/>
      <c r="D185" s="1"/>
      <c r="E185" s="1"/>
      <c r="F185" s="1"/>
      <c r="G185" s="1"/>
    </row>
    <row r="186" spans="1:8" ht="21.75" customHeight="1">
      <c r="A186" s="15" t="s">
        <v>2099</v>
      </c>
      <c r="B186" s="19" t="s">
        <v>1</v>
      </c>
      <c r="C186" s="12" t="s">
        <v>365</v>
      </c>
      <c r="D186" s="56" t="s">
        <v>1</v>
      </c>
      <c r="E186" s="52"/>
      <c r="F186" s="4"/>
      <c r="G186" s="4"/>
      <c r="H186" s="17" t="s">
        <v>16</v>
      </c>
    </row>
    <row r="187" spans="1:8" ht="33" customHeight="1">
      <c r="A187" s="15" t="s">
        <v>520</v>
      </c>
      <c r="B187" s="19" t="s">
        <v>1</v>
      </c>
      <c r="C187" s="5" t="s">
        <v>840</v>
      </c>
      <c r="D187" s="56" t="s">
        <v>163</v>
      </c>
      <c r="E187" s="53">
        <v>40</v>
      </c>
      <c r="F187" s="6"/>
      <c r="G187" s="4"/>
      <c r="H187" s="17" t="s">
        <v>17</v>
      </c>
    </row>
    <row r="188" spans="1:8" ht="44.25" customHeight="1">
      <c r="A188" s="15" t="s">
        <v>1156</v>
      </c>
      <c r="B188" s="19" t="s">
        <v>1</v>
      </c>
      <c r="C188" s="5" t="s">
        <v>1006</v>
      </c>
      <c r="D188" s="56" t="s">
        <v>163</v>
      </c>
      <c r="E188" s="53">
        <v>10</v>
      </c>
      <c r="F188" s="6"/>
      <c r="G188" s="4"/>
      <c r="H188" s="17" t="s">
        <v>1446</v>
      </c>
    </row>
    <row r="189" spans="1:8" ht="21.75" customHeight="1">
      <c r="A189" s="15" t="s">
        <v>177</v>
      </c>
      <c r="B189" s="19" t="s">
        <v>1</v>
      </c>
      <c r="C189" s="12" t="s">
        <v>18</v>
      </c>
      <c r="D189" s="56" t="s">
        <v>1</v>
      </c>
      <c r="E189" s="52"/>
      <c r="F189" s="4"/>
      <c r="G189" s="4"/>
      <c r="H189" s="17" t="s">
        <v>1157</v>
      </c>
    </row>
    <row r="190" spans="1:8" ht="21.75" customHeight="1">
      <c r="A190" s="15" t="s">
        <v>1777</v>
      </c>
      <c r="B190" s="19" t="s">
        <v>1</v>
      </c>
      <c r="C190" s="5" t="s">
        <v>178</v>
      </c>
      <c r="D190" s="56" t="s">
        <v>163</v>
      </c>
      <c r="E190" s="53">
        <v>5</v>
      </c>
      <c r="F190" s="6"/>
      <c r="G190" s="4"/>
      <c r="H190" s="17" t="s">
        <v>1302</v>
      </c>
    </row>
    <row r="191" spans="1:8" ht="21.75" customHeight="1">
      <c r="A191" s="15" t="s">
        <v>841</v>
      </c>
      <c r="B191" s="19" t="s">
        <v>1</v>
      </c>
      <c r="C191" s="12" t="s">
        <v>179</v>
      </c>
      <c r="D191" s="56" t="s">
        <v>1</v>
      </c>
      <c r="E191" s="52"/>
      <c r="F191" s="4"/>
      <c r="G191" s="4"/>
      <c r="H191" s="17" t="s">
        <v>661</v>
      </c>
    </row>
    <row r="192" spans="1:8" ht="33" customHeight="1">
      <c r="A192" s="15" t="s">
        <v>521</v>
      </c>
      <c r="B192" s="19" t="s">
        <v>1</v>
      </c>
      <c r="C192" s="10" t="s">
        <v>1159</v>
      </c>
      <c r="D192" s="56" t="s">
        <v>1</v>
      </c>
      <c r="E192" s="52"/>
      <c r="F192" s="4"/>
      <c r="G192" s="4"/>
      <c r="H192" s="17" t="s">
        <v>2417</v>
      </c>
    </row>
    <row r="193" spans="1:8" ht="21.75" customHeight="1">
      <c r="A193" s="15" t="s">
        <v>1603</v>
      </c>
      <c r="B193" s="19" t="s">
        <v>1</v>
      </c>
      <c r="C193" s="5" t="s">
        <v>1939</v>
      </c>
      <c r="D193" s="56" t="s">
        <v>163</v>
      </c>
      <c r="E193" s="53">
        <v>30</v>
      </c>
      <c r="F193" s="6"/>
      <c r="G193" s="4"/>
      <c r="H193" s="17" t="s">
        <v>364</v>
      </c>
    </row>
    <row r="194" spans="1:7" ht="12.75" customHeight="1">
      <c r="A194" s="8"/>
      <c r="B194" s="8"/>
      <c r="C194" s="8"/>
      <c r="D194" s="57"/>
      <c r="E194" s="51"/>
      <c r="F194" s="11"/>
      <c r="G194" s="11"/>
    </row>
    <row r="195" spans="1:7" ht="12.75" customHeight="1">
      <c r="A195" s="8"/>
      <c r="B195" s="8"/>
      <c r="C195" s="8"/>
      <c r="D195" s="57"/>
      <c r="E195" s="51"/>
      <c r="F195" s="11"/>
      <c r="G195" s="11"/>
    </row>
    <row r="196" spans="1:7" ht="12.75" customHeight="1">
      <c r="A196" s="8"/>
      <c r="B196" s="8"/>
      <c r="C196" s="8"/>
      <c r="D196" s="57"/>
      <c r="E196" s="51"/>
      <c r="F196" s="11"/>
      <c r="G196" s="11"/>
    </row>
    <row r="197" spans="1:7" ht="12.75" customHeight="1">
      <c r="A197" s="8"/>
      <c r="B197" s="8"/>
      <c r="C197" s="8"/>
      <c r="D197" s="57"/>
      <c r="E197" s="51"/>
      <c r="F197" s="11"/>
      <c r="G197" s="11"/>
    </row>
    <row r="198" spans="1:7" ht="12.75" customHeight="1">
      <c r="A198" s="8"/>
      <c r="B198" s="8"/>
      <c r="C198" s="8"/>
      <c r="D198" s="57"/>
      <c r="E198" s="51"/>
      <c r="F198" s="11"/>
      <c r="G198" s="11"/>
    </row>
    <row r="199" spans="1:7" ht="12.75" customHeight="1">
      <c r="A199" s="8"/>
      <c r="B199" s="8"/>
      <c r="C199" s="8"/>
      <c r="D199" s="57"/>
      <c r="E199" s="51"/>
      <c r="F199" s="11"/>
      <c r="G199" s="11"/>
    </row>
    <row r="200" spans="1:7" ht="12.75" customHeight="1">
      <c r="A200" s="8"/>
      <c r="B200" s="8"/>
      <c r="C200" s="8"/>
      <c r="D200" s="57"/>
      <c r="E200" s="51"/>
      <c r="F200" s="11"/>
      <c r="G200" s="11"/>
    </row>
    <row r="201" spans="1:7" ht="12.75" customHeight="1">
      <c r="A201" s="8"/>
      <c r="B201" s="8"/>
      <c r="C201" s="8"/>
      <c r="D201" s="57"/>
      <c r="E201" s="51"/>
      <c r="F201" s="11"/>
      <c r="G201" s="11"/>
    </row>
    <row r="202" spans="1:7" ht="12.75" customHeight="1">
      <c r="A202" s="8"/>
      <c r="B202" s="8"/>
      <c r="C202" s="8"/>
      <c r="D202" s="57"/>
      <c r="E202" s="51"/>
      <c r="F202" s="11"/>
      <c r="G202" s="11"/>
    </row>
    <row r="203" spans="1:7" ht="12.75" customHeight="1">
      <c r="A203" s="8"/>
      <c r="B203" s="8"/>
      <c r="C203" s="8"/>
      <c r="D203" s="57"/>
      <c r="E203" s="51"/>
      <c r="F203" s="11"/>
      <c r="G203" s="11"/>
    </row>
    <row r="204" spans="1:7" ht="12.75" customHeight="1">
      <c r="A204" s="8"/>
      <c r="B204" s="8"/>
      <c r="C204" s="8"/>
      <c r="D204" s="57"/>
      <c r="E204" s="51"/>
      <c r="F204" s="11"/>
      <c r="G204" s="11"/>
    </row>
    <row r="205" spans="1:7" ht="12.75" customHeight="1">
      <c r="A205" s="8"/>
      <c r="B205" s="8"/>
      <c r="C205" s="8"/>
      <c r="D205" s="57"/>
      <c r="E205" s="51"/>
      <c r="F205" s="11"/>
      <c r="G205" s="11"/>
    </row>
    <row r="206" spans="1:7" ht="12.75" customHeight="1">
      <c r="A206" s="8"/>
      <c r="B206" s="8"/>
      <c r="C206" s="8"/>
      <c r="D206" s="57"/>
      <c r="E206" s="51"/>
      <c r="F206" s="11"/>
      <c r="G206" s="11"/>
    </row>
    <row r="207" spans="1:7" ht="12.75" customHeight="1">
      <c r="A207" s="8"/>
      <c r="B207" s="8"/>
      <c r="C207" s="8"/>
      <c r="D207" s="57"/>
      <c r="E207" s="51"/>
      <c r="F207" s="11"/>
      <c r="G207" s="11"/>
    </row>
    <row r="208" spans="1:7" ht="12.75" customHeight="1">
      <c r="A208" s="8"/>
      <c r="B208" s="8"/>
      <c r="C208" s="8"/>
      <c r="D208" s="57"/>
      <c r="E208" s="51"/>
      <c r="F208" s="11"/>
      <c r="G208" s="11"/>
    </row>
    <row r="209" spans="1:7" ht="12.75" customHeight="1">
      <c r="A209" s="8"/>
      <c r="B209" s="8"/>
      <c r="C209" s="8"/>
      <c r="D209" s="57"/>
      <c r="E209" s="51"/>
      <c r="F209" s="11"/>
      <c r="G209" s="11"/>
    </row>
    <row r="210" spans="1:7" ht="12.75" customHeight="1">
      <c r="A210" s="8"/>
      <c r="B210" s="8"/>
      <c r="C210" s="8"/>
      <c r="D210" s="57"/>
      <c r="E210" s="51"/>
      <c r="F210" s="11"/>
      <c r="G210" s="11"/>
    </row>
    <row r="211" spans="1:7" ht="12.75" customHeight="1">
      <c r="A211" s="8"/>
      <c r="B211" s="8"/>
      <c r="C211" s="8"/>
      <c r="D211" s="57"/>
      <c r="E211" s="51"/>
      <c r="F211" s="11"/>
      <c r="G211" s="11"/>
    </row>
    <row r="212" spans="1:7" ht="12.75" customHeight="1">
      <c r="A212" s="8"/>
      <c r="B212" s="8"/>
      <c r="C212" s="8"/>
      <c r="D212" s="57"/>
      <c r="E212" s="51"/>
      <c r="F212" s="11"/>
      <c r="G212" s="11"/>
    </row>
    <row r="213" spans="1:7" ht="12.75" customHeight="1">
      <c r="A213" s="8"/>
      <c r="B213" s="8"/>
      <c r="C213" s="8"/>
      <c r="D213" s="57"/>
      <c r="E213" s="51"/>
      <c r="F213" s="11"/>
      <c r="G213" s="11"/>
    </row>
    <row r="214" spans="1:7" ht="12.75" customHeight="1">
      <c r="A214" s="8"/>
      <c r="B214" s="8"/>
      <c r="C214" s="8"/>
      <c r="D214" s="57"/>
      <c r="E214" s="51"/>
      <c r="F214" s="11"/>
      <c r="G214" s="11"/>
    </row>
    <row r="215" spans="1:7" ht="12.75" customHeight="1">
      <c r="A215" s="8"/>
      <c r="B215" s="8"/>
      <c r="C215" s="8"/>
      <c r="D215" s="57"/>
      <c r="E215" s="51"/>
      <c r="F215" s="11"/>
      <c r="G215" s="11"/>
    </row>
    <row r="216" spans="1:7" ht="12.75" customHeight="1">
      <c r="A216" s="8"/>
      <c r="B216" s="8"/>
      <c r="C216" s="8"/>
      <c r="D216" s="57"/>
      <c r="E216" s="51"/>
      <c r="F216" s="11"/>
      <c r="G216" s="11"/>
    </row>
    <row r="217" spans="1:7" ht="12.75" customHeight="1">
      <c r="A217" s="8"/>
      <c r="B217" s="8"/>
      <c r="C217" s="8"/>
      <c r="D217" s="57"/>
      <c r="E217" s="51"/>
      <c r="F217" s="11"/>
      <c r="G217" s="11"/>
    </row>
    <row r="218" spans="1:7" ht="12.75" customHeight="1">
      <c r="A218" s="8"/>
      <c r="B218" s="8"/>
      <c r="C218" s="8"/>
      <c r="D218" s="57"/>
      <c r="E218" s="51"/>
      <c r="F218" s="11"/>
      <c r="G218" s="11"/>
    </row>
    <row r="219" spans="1:7" ht="12.75" customHeight="1">
      <c r="A219" s="8"/>
      <c r="B219" s="8"/>
      <c r="C219" s="8"/>
      <c r="D219" s="57"/>
      <c r="E219" s="51"/>
      <c r="F219" s="11"/>
      <c r="G219" s="11"/>
    </row>
    <row r="220" spans="1:7" ht="12.75" customHeight="1">
      <c r="A220" s="8"/>
      <c r="B220" s="8"/>
      <c r="C220" s="8"/>
      <c r="D220" s="57"/>
      <c r="E220" s="51"/>
      <c r="F220" s="11"/>
      <c r="G220" s="11"/>
    </row>
    <row r="221" spans="1:7" ht="12.75" customHeight="1">
      <c r="A221" s="8"/>
      <c r="B221" s="8"/>
      <c r="C221" s="8"/>
      <c r="D221" s="57"/>
      <c r="E221" s="51"/>
      <c r="F221" s="11"/>
      <c r="G221" s="11"/>
    </row>
    <row r="222" spans="1:7" ht="12.75" customHeight="1">
      <c r="A222" s="8"/>
      <c r="B222" s="8"/>
      <c r="C222" s="8"/>
      <c r="D222" s="57"/>
      <c r="E222" s="51"/>
      <c r="F222" s="11"/>
      <c r="G222" s="11"/>
    </row>
    <row r="223" spans="1:7" ht="12.75" customHeight="1">
      <c r="A223" s="8"/>
      <c r="B223" s="8"/>
      <c r="C223" s="8"/>
      <c r="D223" s="57"/>
      <c r="E223" s="51"/>
      <c r="F223" s="11"/>
      <c r="G223" s="11"/>
    </row>
    <row r="224" spans="1:7" ht="12.75" customHeight="1">
      <c r="A224" s="8"/>
      <c r="B224" s="8"/>
      <c r="C224" s="8"/>
      <c r="D224" s="57"/>
      <c r="E224" s="51"/>
      <c r="F224" s="11"/>
      <c r="G224" s="11"/>
    </row>
    <row r="225" spans="1:7" ht="12.75" customHeight="1">
      <c r="A225" s="8"/>
      <c r="B225" s="8"/>
      <c r="C225" s="8"/>
      <c r="D225" s="57"/>
      <c r="E225" s="51"/>
      <c r="F225" s="11"/>
      <c r="G225" s="11"/>
    </row>
    <row r="226" spans="1:7" ht="12.75" customHeight="1">
      <c r="A226" s="8"/>
      <c r="B226" s="8"/>
      <c r="C226" s="8"/>
      <c r="D226" s="57"/>
      <c r="E226" s="51"/>
      <c r="F226" s="11"/>
      <c r="G226" s="11"/>
    </row>
    <row r="227" spans="1:7" ht="12.75" customHeight="1">
      <c r="A227" s="8"/>
      <c r="B227" s="8"/>
      <c r="C227" s="8"/>
      <c r="D227" s="57"/>
      <c r="E227" s="51"/>
      <c r="F227" s="11"/>
      <c r="G227" s="11"/>
    </row>
    <row r="228" spans="1:7" ht="12.75" customHeight="1">
      <c r="A228" s="8"/>
      <c r="B228" s="8"/>
      <c r="C228" s="8"/>
      <c r="D228" s="57"/>
      <c r="E228" s="51"/>
      <c r="F228" s="11"/>
      <c r="G228" s="11"/>
    </row>
    <row r="229" spans="1:7" ht="18" customHeight="1">
      <c r="A229" s="26" t="str">
        <f>"TOTAL FOR "&amp;UPPER("Section")&amp;"  2.4 CARRIED FORWARD TO SUMMARY"</f>
        <v>TOTAL FOR SECTION  2.4 CARRIED FORWARD TO SUMMARY</v>
      </c>
      <c r="B229" s="7"/>
      <c r="C229" s="7"/>
      <c r="D229" s="7"/>
      <c r="E229" s="50"/>
      <c r="F229" s="27"/>
      <c r="G229" s="25"/>
    </row>
    <row r="230" spans="1:7" ht="15.75" customHeight="1">
      <c r="A230" s="64" t="s">
        <v>19</v>
      </c>
      <c r="B230" s="64"/>
      <c r="C230" s="64"/>
      <c r="D230" s="64"/>
      <c r="E230" s="64"/>
      <c r="F230" s="64"/>
      <c r="G230" s="64"/>
    </row>
    <row r="231" spans="1:7" ht="12.75" customHeight="1">
      <c r="A231" s="9" t="s">
        <v>342</v>
      </c>
      <c r="B231" s="3"/>
      <c r="C231" s="9" t="s">
        <v>154</v>
      </c>
      <c r="D231" s="3"/>
      <c r="E231" s="49"/>
      <c r="F231" s="3"/>
      <c r="G231" s="14" t="str">
        <f>UPPER("Bill of Quantities")</f>
        <v>BILL OF QUANTITIES</v>
      </c>
    </row>
    <row r="232" spans="1:7" ht="12.75" customHeight="1">
      <c r="A232" s="9">
        <f>IF(C232="","","CONTRACT TITLE: ")</f>
      </c>
      <c r="B232" s="9"/>
      <c r="C232" s="61"/>
      <c r="D232" s="61"/>
      <c r="E232" s="61"/>
      <c r="F232" s="61"/>
      <c r="G232" s="61"/>
    </row>
    <row r="233" spans="1:7" ht="12.75" customHeight="1">
      <c r="A233" s="9" t="str">
        <f>IF((B233&amp;C233)="","",UPPER("BILL:"))</f>
        <v>BILL:</v>
      </c>
      <c r="B233" s="3"/>
      <c r="C233" s="62" t="s">
        <v>2088</v>
      </c>
      <c r="D233" s="62"/>
      <c r="E233" s="62"/>
      <c r="F233" s="62"/>
      <c r="G233" s="62"/>
    </row>
    <row r="234" spans="1:7" ht="12.75" customHeight="1" hidden="1">
      <c r="A234" s="9" t="str">
        <f>IF(C234="","","SERIES:")</f>
        <v>SERIES:</v>
      </c>
      <c r="B234" s="3"/>
      <c r="C234" s="62" t="s">
        <v>1751</v>
      </c>
      <c r="D234" s="62"/>
      <c r="E234" s="62"/>
      <c r="F234" s="62"/>
      <c r="G234" s="62"/>
    </row>
    <row r="235" spans="1:7" ht="12.75" customHeight="1">
      <c r="A235" s="9" t="str">
        <f>IF(C235="","","SECTION:")</f>
        <v>SECTION:</v>
      </c>
      <c r="B235" s="3"/>
      <c r="C235" s="63" t="s">
        <v>1602</v>
      </c>
      <c r="D235" s="63"/>
      <c r="E235" s="63"/>
      <c r="F235" s="63"/>
      <c r="G235" s="63"/>
    </row>
    <row r="236" spans="1:8" ht="28.5" customHeight="1">
      <c r="A236" s="2" t="s">
        <v>2</v>
      </c>
      <c r="B236" s="20" t="s">
        <v>1916</v>
      </c>
      <c r="C236" s="2" t="s">
        <v>152</v>
      </c>
      <c r="D236" s="2" t="s">
        <v>0</v>
      </c>
      <c r="E236" s="2" t="s">
        <v>1293</v>
      </c>
      <c r="F236" s="2" t="s">
        <v>640</v>
      </c>
      <c r="G236" s="2" t="s">
        <v>1426</v>
      </c>
      <c r="H236" s="18" t="s">
        <v>982</v>
      </c>
    </row>
    <row r="237" spans="1:7" ht="4.5" customHeight="1">
      <c r="A237" s="1"/>
      <c r="B237" s="1"/>
      <c r="C237" s="1"/>
      <c r="D237" s="1"/>
      <c r="E237" s="1"/>
      <c r="F237" s="1"/>
      <c r="G237" s="1"/>
    </row>
    <row r="238" spans="1:8" ht="21.75" customHeight="1">
      <c r="A238" s="15" t="s">
        <v>842</v>
      </c>
      <c r="B238" s="19" t="s">
        <v>1</v>
      </c>
      <c r="C238" s="12" t="s">
        <v>1007</v>
      </c>
      <c r="D238" s="56" t="s">
        <v>1</v>
      </c>
      <c r="E238" s="52"/>
      <c r="F238" s="4"/>
      <c r="G238" s="4"/>
      <c r="H238" s="17" t="s">
        <v>663</v>
      </c>
    </row>
    <row r="239" spans="1:8" ht="21.75" customHeight="1">
      <c r="A239" s="15" t="s">
        <v>367</v>
      </c>
      <c r="B239" s="19" t="s">
        <v>1</v>
      </c>
      <c r="C239" s="10" t="s">
        <v>180</v>
      </c>
      <c r="D239" s="56" t="s">
        <v>1</v>
      </c>
      <c r="E239" s="52"/>
      <c r="F239" s="4"/>
      <c r="G239" s="4"/>
      <c r="H239" s="17" t="s">
        <v>1304</v>
      </c>
    </row>
    <row r="240" spans="1:8" ht="21.75" customHeight="1">
      <c r="A240" s="15" t="s">
        <v>1447</v>
      </c>
      <c r="B240" s="19" t="s">
        <v>1</v>
      </c>
      <c r="C240" s="5" t="s">
        <v>181</v>
      </c>
      <c r="D240" s="56" t="s">
        <v>7</v>
      </c>
      <c r="E240" s="53">
        <v>3</v>
      </c>
      <c r="F240" s="6"/>
      <c r="G240" s="4"/>
      <c r="H240" s="17" t="s">
        <v>664</v>
      </c>
    </row>
    <row r="241" spans="1:8" ht="21.75" customHeight="1">
      <c r="A241" s="15" t="s">
        <v>1605</v>
      </c>
      <c r="B241" s="19" t="s">
        <v>1</v>
      </c>
      <c r="C241" s="10" t="s">
        <v>2418</v>
      </c>
      <c r="D241" s="56" t="s">
        <v>1</v>
      </c>
      <c r="E241" s="52"/>
      <c r="F241" s="4"/>
      <c r="G241" s="4"/>
      <c r="H241" s="17" t="s">
        <v>2100</v>
      </c>
    </row>
    <row r="242" spans="1:8" ht="21.75" customHeight="1">
      <c r="A242" s="15" t="s">
        <v>2101</v>
      </c>
      <c r="B242" s="19" t="s">
        <v>1</v>
      </c>
      <c r="C242" s="5" t="s">
        <v>20</v>
      </c>
      <c r="D242" s="56" t="s">
        <v>1924</v>
      </c>
      <c r="E242" s="53">
        <v>10</v>
      </c>
      <c r="F242" s="6"/>
      <c r="G242" s="4"/>
      <c r="H242" s="17" t="s">
        <v>182</v>
      </c>
    </row>
    <row r="243" spans="1:8" ht="33" customHeight="1">
      <c r="A243" s="15" t="s">
        <v>183</v>
      </c>
      <c r="B243" s="19" t="s">
        <v>1</v>
      </c>
      <c r="C243" s="5" t="s">
        <v>1778</v>
      </c>
      <c r="D243" s="56" t="s">
        <v>1924</v>
      </c>
      <c r="E243" s="53">
        <v>10</v>
      </c>
      <c r="F243" s="6"/>
      <c r="G243" s="4"/>
      <c r="H243" s="17" t="s">
        <v>1448</v>
      </c>
    </row>
    <row r="244" spans="1:8" ht="21.75" customHeight="1">
      <c r="A244" s="15" t="s">
        <v>843</v>
      </c>
      <c r="B244" s="19" t="s">
        <v>1</v>
      </c>
      <c r="C244" s="5" t="s">
        <v>2102</v>
      </c>
      <c r="D244" s="56" t="s">
        <v>7</v>
      </c>
      <c r="E244" s="53">
        <v>5</v>
      </c>
      <c r="F244" s="6"/>
      <c r="G244" s="4"/>
      <c r="H244" s="17" t="s">
        <v>2103</v>
      </c>
    </row>
    <row r="245" spans="1:8" ht="21.75" customHeight="1">
      <c r="A245" s="15" t="s">
        <v>366</v>
      </c>
      <c r="B245" s="19" t="s">
        <v>1</v>
      </c>
      <c r="C245" s="10" t="s">
        <v>2104</v>
      </c>
      <c r="D245" s="56" t="s">
        <v>1</v>
      </c>
      <c r="E245" s="52"/>
      <c r="F245" s="4"/>
      <c r="G245" s="4"/>
      <c r="H245" s="17" t="s">
        <v>1008</v>
      </c>
    </row>
    <row r="246" spans="1:8" ht="21.75" customHeight="1">
      <c r="A246" s="15" t="s">
        <v>1449</v>
      </c>
      <c r="B246" s="19" t="s">
        <v>1</v>
      </c>
      <c r="C246" s="5" t="s">
        <v>184</v>
      </c>
      <c r="D246" s="56" t="s">
        <v>1924</v>
      </c>
      <c r="E246" s="53">
        <v>12</v>
      </c>
      <c r="F246" s="6"/>
      <c r="G246" s="4"/>
      <c r="H246" s="17" t="s">
        <v>2419</v>
      </c>
    </row>
    <row r="247" spans="1:8" ht="21.75" customHeight="1">
      <c r="A247" s="15" t="s">
        <v>1606</v>
      </c>
      <c r="B247" s="19" t="s">
        <v>1</v>
      </c>
      <c r="C247" s="5" t="s">
        <v>844</v>
      </c>
      <c r="D247" s="56" t="s">
        <v>1</v>
      </c>
      <c r="E247" s="52"/>
      <c r="F247" s="4"/>
      <c r="G247" s="4"/>
      <c r="H247" s="17" t="s">
        <v>185</v>
      </c>
    </row>
    <row r="248" spans="1:8" ht="33" customHeight="1">
      <c r="A248" s="15" t="s">
        <v>2421</v>
      </c>
      <c r="B248" s="19" t="s">
        <v>1</v>
      </c>
      <c r="C248" s="10" t="s">
        <v>1940</v>
      </c>
      <c r="D248" s="56" t="s">
        <v>1</v>
      </c>
      <c r="E248" s="52"/>
      <c r="F248" s="4"/>
      <c r="G248" s="4"/>
      <c r="H248" s="17" t="s">
        <v>1779</v>
      </c>
    </row>
    <row r="249" spans="1:8" ht="21.75" customHeight="1">
      <c r="A249" s="15" t="s">
        <v>2266</v>
      </c>
      <c r="B249" s="19" t="s">
        <v>1</v>
      </c>
      <c r="C249" s="5" t="s">
        <v>363</v>
      </c>
      <c r="D249" s="56" t="s">
        <v>1924</v>
      </c>
      <c r="E249" s="53">
        <v>5</v>
      </c>
      <c r="F249" s="6"/>
      <c r="G249" s="4"/>
      <c r="H249" s="17" t="s">
        <v>1600</v>
      </c>
    </row>
    <row r="250" spans="1:8" ht="21.75" customHeight="1">
      <c r="A250" s="15" t="s">
        <v>368</v>
      </c>
      <c r="B250" s="19" t="s">
        <v>1</v>
      </c>
      <c r="C250" s="5" t="s">
        <v>1604</v>
      </c>
      <c r="D250" s="56" t="s">
        <v>1924</v>
      </c>
      <c r="E250" s="53">
        <v>2</v>
      </c>
      <c r="F250" s="6"/>
      <c r="G250" s="4"/>
      <c r="H250" s="17" t="s">
        <v>845</v>
      </c>
    </row>
    <row r="251" spans="1:7" ht="12.75" customHeight="1">
      <c r="A251" s="8"/>
      <c r="B251" s="8"/>
      <c r="C251" s="8"/>
      <c r="D251" s="57"/>
      <c r="E251" s="51"/>
      <c r="F251" s="11"/>
      <c r="G251" s="11"/>
    </row>
    <row r="252" spans="1:7" ht="12.75" customHeight="1">
      <c r="A252" s="8"/>
      <c r="B252" s="8"/>
      <c r="C252" s="8"/>
      <c r="D252" s="57"/>
      <c r="E252" s="51"/>
      <c r="F252" s="11"/>
      <c r="G252" s="11"/>
    </row>
    <row r="253" spans="1:7" ht="12.75" customHeight="1">
      <c r="A253" s="8"/>
      <c r="B253" s="8"/>
      <c r="C253" s="8"/>
      <c r="D253" s="57"/>
      <c r="E253" s="51"/>
      <c r="F253" s="11"/>
      <c r="G253" s="11"/>
    </row>
    <row r="254" spans="1:7" ht="12.75" customHeight="1">
      <c r="A254" s="8"/>
      <c r="B254" s="8"/>
      <c r="C254" s="8"/>
      <c r="D254" s="57"/>
      <c r="E254" s="51"/>
      <c r="F254" s="11"/>
      <c r="G254" s="11"/>
    </row>
    <row r="255" spans="1:7" ht="12.75" customHeight="1">
      <c r="A255" s="8"/>
      <c r="B255" s="8"/>
      <c r="C255" s="8"/>
      <c r="D255" s="57"/>
      <c r="E255" s="51"/>
      <c r="F255" s="11"/>
      <c r="G255" s="11"/>
    </row>
    <row r="256" spans="1:7" ht="12.75" customHeight="1">
      <c r="A256" s="8"/>
      <c r="B256" s="8"/>
      <c r="C256" s="8"/>
      <c r="D256" s="57"/>
      <c r="E256" s="51"/>
      <c r="F256" s="11"/>
      <c r="G256" s="11"/>
    </row>
    <row r="257" spans="1:7" ht="12.75" customHeight="1">
      <c r="A257" s="8"/>
      <c r="B257" s="8"/>
      <c r="C257" s="8"/>
      <c r="D257" s="57"/>
      <c r="E257" s="51"/>
      <c r="F257" s="11"/>
      <c r="G257" s="11"/>
    </row>
    <row r="258" spans="1:7" ht="12.75" customHeight="1">
      <c r="A258" s="8"/>
      <c r="B258" s="8"/>
      <c r="C258" s="8"/>
      <c r="D258" s="57"/>
      <c r="E258" s="51"/>
      <c r="F258" s="11"/>
      <c r="G258" s="11"/>
    </row>
    <row r="259" spans="1:7" ht="12.75" customHeight="1">
      <c r="A259" s="8"/>
      <c r="B259" s="8"/>
      <c r="C259" s="8"/>
      <c r="D259" s="57"/>
      <c r="E259" s="51"/>
      <c r="F259" s="11"/>
      <c r="G259" s="11"/>
    </row>
    <row r="260" spans="1:7" ht="12.75" customHeight="1">
      <c r="A260" s="8"/>
      <c r="B260" s="8"/>
      <c r="C260" s="8"/>
      <c r="D260" s="57"/>
      <c r="E260" s="51"/>
      <c r="F260" s="11"/>
      <c r="G260" s="11"/>
    </row>
    <row r="261" spans="1:7" ht="12.75" customHeight="1">
      <c r="A261" s="8"/>
      <c r="B261" s="8"/>
      <c r="C261" s="8"/>
      <c r="D261" s="57"/>
      <c r="E261" s="51"/>
      <c r="F261" s="11"/>
      <c r="G261" s="11"/>
    </row>
    <row r="262" spans="1:7" ht="12.75" customHeight="1">
      <c r="A262" s="8"/>
      <c r="B262" s="8"/>
      <c r="C262" s="8"/>
      <c r="D262" s="57"/>
      <c r="E262" s="51"/>
      <c r="F262" s="11"/>
      <c r="G262" s="11"/>
    </row>
    <row r="263" spans="1:7" ht="12.75" customHeight="1">
      <c r="A263" s="8"/>
      <c r="B263" s="8"/>
      <c r="C263" s="8"/>
      <c r="D263" s="57"/>
      <c r="E263" s="51"/>
      <c r="F263" s="11"/>
      <c r="G263" s="11"/>
    </row>
    <row r="264" spans="1:7" ht="12.75" customHeight="1">
      <c r="A264" s="8"/>
      <c r="B264" s="8"/>
      <c r="C264" s="8"/>
      <c r="D264" s="57"/>
      <c r="E264" s="51"/>
      <c r="F264" s="11"/>
      <c r="G264" s="11"/>
    </row>
    <row r="265" spans="1:7" ht="12.75" customHeight="1">
      <c r="A265" s="8"/>
      <c r="B265" s="8"/>
      <c r="C265" s="8"/>
      <c r="D265" s="57"/>
      <c r="E265" s="51"/>
      <c r="F265" s="11"/>
      <c r="G265" s="11"/>
    </row>
    <row r="266" spans="1:7" ht="12.75" customHeight="1">
      <c r="A266" s="8"/>
      <c r="B266" s="8"/>
      <c r="C266" s="8"/>
      <c r="D266" s="57"/>
      <c r="E266" s="51"/>
      <c r="F266" s="11"/>
      <c r="G266" s="11"/>
    </row>
    <row r="267" spans="1:7" ht="12.75" customHeight="1">
      <c r="A267" s="8"/>
      <c r="B267" s="8"/>
      <c r="C267" s="8"/>
      <c r="D267" s="57"/>
      <c r="E267" s="51"/>
      <c r="F267" s="11"/>
      <c r="G267" s="11"/>
    </row>
    <row r="268" spans="1:7" ht="12.75" customHeight="1">
      <c r="A268" s="8"/>
      <c r="B268" s="8"/>
      <c r="C268" s="8"/>
      <c r="D268" s="57"/>
      <c r="E268" s="51"/>
      <c r="F268" s="11"/>
      <c r="G268" s="11"/>
    </row>
    <row r="269" spans="1:7" ht="12.75" customHeight="1">
      <c r="A269" s="8"/>
      <c r="B269" s="8"/>
      <c r="C269" s="8"/>
      <c r="D269" s="57"/>
      <c r="E269" s="51"/>
      <c r="F269" s="11"/>
      <c r="G269" s="11"/>
    </row>
    <row r="270" spans="1:7" ht="12.75" customHeight="1">
      <c r="A270" s="8"/>
      <c r="B270" s="8"/>
      <c r="C270" s="8"/>
      <c r="D270" s="57"/>
      <c r="E270" s="51"/>
      <c r="F270" s="11"/>
      <c r="G270" s="11"/>
    </row>
    <row r="271" spans="1:7" ht="12.75" customHeight="1">
      <c r="A271" s="8"/>
      <c r="B271" s="8"/>
      <c r="C271" s="8"/>
      <c r="D271" s="57"/>
      <c r="E271" s="51"/>
      <c r="F271" s="11"/>
      <c r="G271" s="11"/>
    </row>
    <row r="272" spans="1:7" ht="12.75" customHeight="1">
      <c r="A272" s="8"/>
      <c r="B272" s="8"/>
      <c r="C272" s="8"/>
      <c r="D272" s="57"/>
      <c r="E272" s="51"/>
      <c r="F272" s="11"/>
      <c r="G272" s="11"/>
    </row>
    <row r="273" spans="1:7" ht="12.75" customHeight="1">
      <c r="A273" s="8"/>
      <c r="B273" s="8"/>
      <c r="C273" s="8"/>
      <c r="D273" s="57"/>
      <c r="E273" s="51"/>
      <c r="F273" s="11"/>
      <c r="G273" s="11"/>
    </row>
    <row r="274" spans="1:7" ht="12.75" customHeight="1">
      <c r="A274" s="8"/>
      <c r="B274" s="8"/>
      <c r="C274" s="8"/>
      <c r="D274" s="57"/>
      <c r="E274" s="51"/>
      <c r="F274" s="11"/>
      <c r="G274" s="11"/>
    </row>
    <row r="275" spans="1:7" ht="12.75" customHeight="1">
      <c r="A275" s="8"/>
      <c r="B275" s="8"/>
      <c r="C275" s="8"/>
      <c r="D275" s="57"/>
      <c r="E275" s="51"/>
      <c r="F275" s="11"/>
      <c r="G275" s="11"/>
    </row>
    <row r="276" spans="1:7" ht="12.75" customHeight="1">
      <c r="A276" s="8"/>
      <c r="B276" s="8"/>
      <c r="C276" s="8"/>
      <c r="D276" s="57"/>
      <c r="E276" s="51"/>
      <c r="F276" s="11"/>
      <c r="G276" s="11"/>
    </row>
    <row r="277" spans="1:7" ht="12.75" customHeight="1">
      <c r="A277" s="8"/>
      <c r="B277" s="8"/>
      <c r="C277" s="8"/>
      <c r="D277" s="57"/>
      <c r="E277" s="51"/>
      <c r="F277" s="11"/>
      <c r="G277" s="11"/>
    </row>
    <row r="278" spans="1:7" ht="12.75" customHeight="1">
      <c r="A278" s="8"/>
      <c r="B278" s="8"/>
      <c r="C278" s="8"/>
      <c r="D278" s="57"/>
      <c r="E278" s="51"/>
      <c r="F278" s="11"/>
      <c r="G278" s="11"/>
    </row>
    <row r="279" spans="1:7" ht="3.75" customHeight="1">
      <c r="A279" s="8"/>
      <c r="B279" s="8"/>
      <c r="C279" s="8"/>
      <c r="D279" s="57"/>
      <c r="E279" s="51"/>
      <c r="F279" s="11"/>
      <c r="G279" s="11"/>
    </row>
    <row r="280" spans="1:7" ht="18" customHeight="1">
      <c r="A280" s="26" t="str">
        <f>"TOTAL FOR "&amp;UPPER("Section")&amp;"  2.5 CARRIED FORWARD TO SUMMARY"</f>
        <v>TOTAL FOR SECTION  2.5 CARRIED FORWARD TO SUMMARY</v>
      </c>
      <c r="B280" s="7"/>
      <c r="C280" s="7"/>
      <c r="D280" s="7"/>
      <c r="E280" s="50"/>
      <c r="F280" s="27"/>
      <c r="G280" s="25"/>
    </row>
    <row r="281" spans="1:7" ht="15.75" customHeight="1">
      <c r="A281" s="64" t="s">
        <v>665</v>
      </c>
      <c r="B281" s="64"/>
      <c r="C281" s="64"/>
      <c r="D281" s="64"/>
      <c r="E281" s="64"/>
      <c r="F281" s="64"/>
      <c r="G281" s="64"/>
    </row>
    <row r="282" spans="1:7" ht="12.75" customHeight="1">
      <c r="A282" s="9" t="s">
        <v>342</v>
      </c>
      <c r="B282" s="3"/>
      <c r="C282" s="9" t="s">
        <v>154</v>
      </c>
      <c r="D282" s="3"/>
      <c r="E282" s="49"/>
      <c r="F282" s="3"/>
      <c r="G282" s="14" t="str">
        <f>UPPER("Bill of Quantities")</f>
        <v>BILL OF QUANTITIES</v>
      </c>
    </row>
    <row r="283" spans="1:7" ht="12.75" customHeight="1">
      <c r="A283" s="9">
        <f>IF(C283="","","CONTRACT TITLE: ")</f>
      </c>
      <c r="B283" s="9"/>
      <c r="C283" s="61"/>
      <c r="D283" s="61"/>
      <c r="E283" s="61"/>
      <c r="F283" s="61"/>
      <c r="G283" s="61"/>
    </row>
    <row r="284" spans="1:7" ht="12.75" customHeight="1">
      <c r="A284" s="9" t="str">
        <f>IF((B284&amp;C284)="","",UPPER("BILL:"))</f>
        <v>BILL:</v>
      </c>
      <c r="B284" s="3"/>
      <c r="C284" s="62" t="s">
        <v>2088</v>
      </c>
      <c r="D284" s="62"/>
      <c r="E284" s="62"/>
      <c r="F284" s="62"/>
      <c r="G284" s="62"/>
    </row>
    <row r="285" spans="1:7" ht="12.75" customHeight="1" hidden="1">
      <c r="A285" s="9" t="str">
        <f>IF(C285="","","SERIES:")</f>
        <v>SERIES:</v>
      </c>
      <c r="B285" s="3"/>
      <c r="C285" s="62" t="s">
        <v>1751</v>
      </c>
      <c r="D285" s="62"/>
      <c r="E285" s="62"/>
      <c r="F285" s="62"/>
      <c r="G285" s="62"/>
    </row>
    <row r="286" spans="1:7" ht="12.75" customHeight="1">
      <c r="A286" s="9" t="str">
        <f>IF(C286="","","SECTION:")</f>
        <v>SECTION:</v>
      </c>
      <c r="B286" s="3"/>
      <c r="C286" s="63" t="s">
        <v>1161</v>
      </c>
      <c r="D286" s="63"/>
      <c r="E286" s="63"/>
      <c r="F286" s="63"/>
      <c r="G286" s="63"/>
    </row>
    <row r="287" spans="1:8" ht="28.5" customHeight="1">
      <c r="A287" s="2" t="s">
        <v>2</v>
      </c>
      <c r="B287" s="20" t="s">
        <v>1916</v>
      </c>
      <c r="C287" s="2" t="s">
        <v>152</v>
      </c>
      <c r="D287" s="2" t="s">
        <v>0</v>
      </c>
      <c r="E287" s="2" t="s">
        <v>1293</v>
      </c>
      <c r="F287" s="2" t="s">
        <v>640</v>
      </c>
      <c r="G287" s="2" t="s">
        <v>1426</v>
      </c>
      <c r="H287" s="18" t="s">
        <v>982</v>
      </c>
    </row>
    <row r="288" spans="1:7" ht="4.5" customHeight="1">
      <c r="A288" s="1"/>
      <c r="B288" s="1"/>
      <c r="C288" s="1"/>
      <c r="D288" s="1"/>
      <c r="E288" s="1"/>
      <c r="F288" s="1"/>
      <c r="G288" s="1"/>
    </row>
    <row r="289" spans="1:8" ht="21.75" customHeight="1">
      <c r="A289" s="15" t="s">
        <v>2105</v>
      </c>
      <c r="B289" s="19" t="s">
        <v>1</v>
      </c>
      <c r="C289" s="5" t="s">
        <v>1780</v>
      </c>
      <c r="D289" s="56" t="s">
        <v>155</v>
      </c>
      <c r="E289" s="53">
        <v>1</v>
      </c>
      <c r="F289" s="36">
        <v>20000</v>
      </c>
      <c r="G289" s="4">
        <v>20000</v>
      </c>
      <c r="H289" s="17" t="s">
        <v>1009</v>
      </c>
    </row>
    <row r="290" spans="1:8" ht="21.75" customHeight="1">
      <c r="A290" s="15" t="s">
        <v>186</v>
      </c>
      <c r="B290" s="19" t="s">
        <v>1</v>
      </c>
      <c r="C290" s="5" t="s">
        <v>1941</v>
      </c>
      <c r="D290" s="56" t="s">
        <v>1430</v>
      </c>
      <c r="E290" s="54">
        <f>ROUND(G289,2)</f>
        <v>20000</v>
      </c>
      <c r="F290" s="35"/>
      <c r="G290" s="4"/>
      <c r="H290" s="17" t="s">
        <v>666</v>
      </c>
    </row>
    <row r="291" spans="1:7" ht="12.75" customHeight="1">
      <c r="A291" s="8"/>
      <c r="B291" s="8"/>
      <c r="C291" s="8"/>
      <c r="D291" s="57"/>
      <c r="E291" s="51"/>
      <c r="F291" s="11"/>
      <c r="G291" s="11"/>
    </row>
    <row r="292" spans="1:7" ht="12.75" customHeight="1">
      <c r="A292" s="8"/>
      <c r="B292" s="8"/>
      <c r="C292" s="8"/>
      <c r="D292" s="57"/>
      <c r="E292" s="51"/>
      <c r="F292" s="11"/>
      <c r="G292" s="11"/>
    </row>
    <row r="293" spans="1:7" ht="12.75" customHeight="1">
      <c r="A293" s="8"/>
      <c r="B293" s="8"/>
      <c r="C293" s="8"/>
      <c r="D293" s="57"/>
      <c r="E293" s="51"/>
      <c r="F293" s="11"/>
      <c r="G293" s="11"/>
    </row>
    <row r="294" spans="1:7" ht="12.75" customHeight="1">
      <c r="A294" s="8"/>
      <c r="B294" s="8"/>
      <c r="C294" s="8"/>
      <c r="D294" s="57"/>
      <c r="E294" s="51"/>
      <c r="F294" s="11"/>
      <c r="G294" s="11"/>
    </row>
    <row r="295" spans="1:7" ht="12.75" customHeight="1">
      <c r="A295" s="8"/>
      <c r="B295" s="8"/>
      <c r="C295" s="8"/>
      <c r="D295" s="57"/>
      <c r="E295" s="51"/>
      <c r="F295" s="11"/>
      <c r="G295" s="11"/>
    </row>
    <row r="296" spans="1:7" ht="12.75" customHeight="1">
      <c r="A296" s="8"/>
      <c r="B296" s="8"/>
      <c r="C296" s="8"/>
      <c r="D296" s="57"/>
      <c r="E296" s="51"/>
      <c r="F296" s="11"/>
      <c r="G296" s="11"/>
    </row>
    <row r="297" spans="1:7" ht="12.75" customHeight="1">
      <c r="A297" s="8"/>
      <c r="B297" s="8"/>
      <c r="C297" s="8"/>
      <c r="D297" s="57"/>
      <c r="E297" s="51"/>
      <c r="F297" s="11"/>
      <c r="G297" s="11"/>
    </row>
    <row r="298" spans="1:7" ht="12.75" customHeight="1">
      <c r="A298" s="8"/>
      <c r="B298" s="8"/>
      <c r="C298" s="8"/>
      <c r="D298" s="57"/>
      <c r="E298" s="51"/>
      <c r="F298" s="11"/>
      <c r="G298" s="11"/>
    </row>
    <row r="299" spans="1:7" ht="12.75" customHeight="1">
      <c r="A299" s="8"/>
      <c r="B299" s="8"/>
      <c r="C299" s="8"/>
      <c r="D299" s="57"/>
      <c r="E299" s="51"/>
      <c r="F299" s="11"/>
      <c r="G299" s="11"/>
    </row>
    <row r="300" spans="1:7" ht="12.75" customHeight="1">
      <c r="A300" s="8"/>
      <c r="B300" s="8"/>
      <c r="C300" s="8"/>
      <c r="D300" s="57"/>
      <c r="E300" s="51"/>
      <c r="F300" s="11"/>
      <c r="G300" s="11"/>
    </row>
    <row r="301" spans="1:7" ht="12.75" customHeight="1">
      <c r="A301" s="8"/>
      <c r="B301" s="8"/>
      <c r="C301" s="8"/>
      <c r="D301" s="57"/>
      <c r="E301" s="51"/>
      <c r="F301" s="11"/>
      <c r="G301" s="11"/>
    </row>
    <row r="302" spans="1:7" ht="12.75" customHeight="1">
      <c r="A302" s="8"/>
      <c r="B302" s="8"/>
      <c r="C302" s="8"/>
      <c r="D302" s="57"/>
      <c r="E302" s="51"/>
      <c r="F302" s="11"/>
      <c r="G302" s="11"/>
    </row>
    <row r="303" spans="1:7" ht="12.75" customHeight="1">
      <c r="A303" s="8"/>
      <c r="B303" s="8"/>
      <c r="C303" s="8"/>
      <c r="D303" s="57"/>
      <c r="E303" s="51"/>
      <c r="F303" s="11"/>
      <c r="G303" s="11"/>
    </row>
    <row r="304" spans="1:7" ht="12.75" customHeight="1">
      <c r="A304" s="8"/>
      <c r="B304" s="8"/>
      <c r="C304" s="8"/>
      <c r="D304" s="57"/>
      <c r="E304" s="51"/>
      <c r="F304" s="11"/>
      <c r="G304" s="11"/>
    </row>
    <row r="305" spans="1:7" ht="12.75" customHeight="1">
      <c r="A305" s="8"/>
      <c r="B305" s="8"/>
      <c r="C305" s="8"/>
      <c r="D305" s="57"/>
      <c r="E305" s="51"/>
      <c r="F305" s="11"/>
      <c r="G305" s="11"/>
    </row>
    <row r="306" spans="1:7" ht="12.75" customHeight="1">
      <c r="A306" s="8"/>
      <c r="B306" s="8"/>
      <c r="C306" s="8"/>
      <c r="D306" s="57"/>
      <c r="E306" s="51"/>
      <c r="F306" s="11"/>
      <c r="G306" s="11"/>
    </row>
    <row r="307" spans="1:7" ht="12.75" customHeight="1">
      <c r="A307" s="8"/>
      <c r="B307" s="8"/>
      <c r="C307" s="8"/>
      <c r="D307" s="57"/>
      <c r="E307" s="51"/>
      <c r="F307" s="11"/>
      <c r="G307" s="11"/>
    </row>
    <row r="308" spans="1:7" ht="12.75" customHeight="1">
      <c r="A308" s="8"/>
      <c r="B308" s="8"/>
      <c r="C308" s="8"/>
      <c r="D308" s="57"/>
      <c r="E308" s="51"/>
      <c r="F308" s="11"/>
      <c r="G308" s="11"/>
    </row>
    <row r="309" spans="1:7" ht="12.75" customHeight="1">
      <c r="A309" s="8"/>
      <c r="B309" s="8"/>
      <c r="C309" s="8"/>
      <c r="D309" s="57"/>
      <c r="E309" s="51"/>
      <c r="F309" s="11"/>
      <c r="G309" s="11"/>
    </row>
    <row r="310" spans="1:7" ht="12.75" customHeight="1">
      <c r="A310" s="8"/>
      <c r="B310" s="8"/>
      <c r="C310" s="8"/>
      <c r="D310" s="57"/>
      <c r="E310" s="51"/>
      <c r="F310" s="11"/>
      <c r="G310" s="11"/>
    </row>
    <row r="311" spans="1:7" ht="12.75" customHeight="1">
      <c r="A311" s="8"/>
      <c r="B311" s="8"/>
      <c r="C311" s="8"/>
      <c r="D311" s="57"/>
      <c r="E311" s="51"/>
      <c r="F311" s="11"/>
      <c r="G311" s="11"/>
    </row>
    <row r="312" spans="1:7" ht="12.75" customHeight="1">
      <c r="A312" s="8"/>
      <c r="B312" s="8"/>
      <c r="C312" s="8"/>
      <c r="D312" s="57"/>
      <c r="E312" s="51"/>
      <c r="F312" s="11"/>
      <c r="G312" s="11"/>
    </row>
    <row r="313" spans="1:7" ht="12.75" customHeight="1">
      <c r="A313" s="8"/>
      <c r="B313" s="8"/>
      <c r="C313" s="8"/>
      <c r="D313" s="57"/>
      <c r="E313" s="51"/>
      <c r="F313" s="11"/>
      <c r="G313" s="11"/>
    </row>
    <row r="314" spans="1:7" ht="12.75" customHeight="1">
      <c r="A314" s="8"/>
      <c r="B314" s="8"/>
      <c r="C314" s="8"/>
      <c r="D314" s="57"/>
      <c r="E314" s="51"/>
      <c r="F314" s="11"/>
      <c r="G314" s="11"/>
    </row>
    <row r="315" spans="1:7" ht="12.75" customHeight="1">
      <c r="A315" s="8"/>
      <c r="B315" s="8"/>
      <c r="C315" s="8"/>
      <c r="D315" s="57"/>
      <c r="E315" s="51"/>
      <c r="F315" s="11"/>
      <c r="G315" s="11"/>
    </row>
    <row r="316" spans="1:7" ht="12.75" customHeight="1">
      <c r="A316" s="8"/>
      <c r="B316" s="8"/>
      <c r="C316" s="8"/>
      <c r="D316" s="57"/>
      <c r="E316" s="51"/>
      <c r="F316" s="11"/>
      <c r="G316" s="11"/>
    </row>
    <row r="317" spans="1:7" ht="12.75" customHeight="1">
      <c r="A317" s="8"/>
      <c r="B317" s="8"/>
      <c r="C317" s="8"/>
      <c r="D317" s="57"/>
      <c r="E317" s="51"/>
      <c r="F317" s="11"/>
      <c r="G317" s="11"/>
    </row>
    <row r="318" spans="1:7" ht="12.75" customHeight="1">
      <c r="A318" s="8"/>
      <c r="B318" s="8"/>
      <c r="C318" s="8"/>
      <c r="D318" s="57"/>
      <c r="E318" s="51"/>
      <c r="F318" s="11"/>
      <c r="G318" s="11"/>
    </row>
    <row r="319" spans="1:7" ht="12.75" customHeight="1">
      <c r="A319" s="8"/>
      <c r="B319" s="8"/>
      <c r="C319" s="8"/>
      <c r="D319" s="57"/>
      <c r="E319" s="51"/>
      <c r="F319" s="11"/>
      <c r="G319" s="11"/>
    </row>
    <row r="320" spans="1:7" ht="12.75" customHeight="1">
      <c r="A320" s="8"/>
      <c r="B320" s="8"/>
      <c r="C320" s="8"/>
      <c r="D320" s="57"/>
      <c r="E320" s="51"/>
      <c r="F320" s="11"/>
      <c r="G320" s="11"/>
    </row>
    <row r="321" spans="1:7" ht="12.75" customHeight="1">
      <c r="A321" s="8"/>
      <c r="B321" s="8"/>
      <c r="C321" s="8"/>
      <c r="D321" s="57"/>
      <c r="E321" s="51"/>
      <c r="F321" s="11"/>
      <c r="G321" s="11"/>
    </row>
    <row r="322" spans="1:7" ht="12.75" customHeight="1">
      <c r="A322" s="8"/>
      <c r="B322" s="8"/>
      <c r="C322" s="8"/>
      <c r="D322" s="57"/>
      <c r="E322" s="51"/>
      <c r="F322" s="11"/>
      <c r="G322" s="11"/>
    </row>
    <row r="323" spans="1:7" ht="12.75" customHeight="1">
      <c r="A323" s="8"/>
      <c r="B323" s="8"/>
      <c r="C323" s="8"/>
      <c r="D323" s="57"/>
      <c r="E323" s="51"/>
      <c r="F323" s="11"/>
      <c r="G323" s="11"/>
    </row>
    <row r="324" spans="1:7" ht="12.75" customHeight="1">
      <c r="A324" s="8"/>
      <c r="B324" s="8"/>
      <c r="C324" s="8"/>
      <c r="D324" s="57"/>
      <c r="E324" s="51"/>
      <c r="F324" s="11"/>
      <c r="G324" s="11"/>
    </row>
    <row r="325" spans="1:7" ht="12.75" customHeight="1">
      <c r="A325" s="8"/>
      <c r="B325" s="8"/>
      <c r="C325" s="8"/>
      <c r="D325" s="57"/>
      <c r="E325" s="51"/>
      <c r="F325" s="11"/>
      <c r="G325" s="11"/>
    </row>
    <row r="326" spans="1:7" ht="12.75" customHeight="1">
      <c r="A326" s="8"/>
      <c r="B326" s="8"/>
      <c r="C326" s="8"/>
      <c r="D326" s="57"/>
      <c r="E326" s="51"/>
      <c r="F326" s="11"/>
      <c r="G326" s="11"/>
    </row>
    <row r="327" spans="1:7" ht="12.75" customHeight="1">
      <c r="A327" s="8"/>
      <c r="B327" s="8"/>
      <c r="C327" s="8"/>
      <c r="D327" s="57"/>
      <c r="E327" s="51"/>
      <c r="F327" s="11"/>
      <c r="G327" s="11"/>
    </row>
    <row r="328" spans="1:7" ht="12.75" customHeight="1">
      <c r="A328" s="8"/>
      <c r="B328" s="8"/>
      <c r="C328" s="8"/>
      <c r="D328" s="57"/>
      <c r="E328" s="51"/>
      <c r="F328" s="11"/>
      <c r="G328" s="11"/>
    </row>
    <row r="329" spans="1:7" ht="12.75" customHeight="1">
      <c r="A329" s="8"/>
      <c r="B329" s="8"/>
      <c r="C329" s="8"/>
      <c r="D329" s="57"/>
      <c r="E329" s="51"/>
      <c r="F329" s="11"/>
      <c r="G329" s="11"/>
    </row>
    <row r="330" spans="1:7" ht="12.75" customHeight="1">
      <c r="A330" s="8"/>
      <c r="B330" s="8"/>
      <c r="C330" s="8"/>
      <c r="D330" s="57"/>
      <c r="E330" s="51"/>
      <c r="F330" s="11"/>
      <c r="G330" s="11"/>
    </row>
    <row r="331" spans="1:7" ht="12.75" customHeight="1">
      <c r="A331" s="8"/>
      <c r="B331" s="8"/>
      <c r="C331" s="8"/>
      <c r="D331" s="57"/>
      <c r="E331" s="51"/>
      <c r="F331" s="11"/>
      <c r="G331" s="11"/>
    </row>
    <row r="332" spans="1:7" ht="12.75" customHeight="1">
      <c r="A332" s="8"/>
      <c r="B332" s="8"/>
      <c r="C332" s="8"/>
      <c r="D332" s="57"/>
      <c r="E332" s="51"/>
      <c r="F332" s="11"/>
      <c r="G332" s="11"/>
    </row>
    <row r="333" spans="1:7" ht="12.75" customHeight="1">
      <c r="A333" s="8"/>
      <c r="B333" s="8"/>
      <c r="C333" s="8"/>
      <c r="D333" s="57"/>
      <c r="E333" s="51"/>
      <c r="F333" s="11"/>
      <c r="G333" s="11"/>
    </row>
    <row r="334" spans="1:7" ht="12.75" customHeight="1">
      <c r="A334" s="8"/>
      <c r="B334" s="8"/>
      <c r="C334" s="8"/>
      <c r="D334" s="57"/>
      <c r="E334" s="51"/>
      <c r="F334" s="11"/>
      <c r="G334" s="11"/>
    </row>
    <row r="335" spans="1:7" ht="12.75" customHeight="1">
      <c r="A335" s="8"/>
      <c r="B335" s="8"/>
      <c r="C335" s="8"/>
      <c r="D335" s="57"/>
      <c r="E335" s="51"/>
      <c r="F335" s="11"/>
      <c r="G335" s="11"/>
    </row>
    <row r="336" spans="1:7" ht="12.75" customHeight="1">
      <c r="A336" s="8"/>
      <c r="B336" s="8"/>
      <c r="C336" s="8"/>
      <c r="D336" s="57"/>
      <c r="E336" s="51"/>
      <c r="F336" s="11"/>
      <c r="G336" s="11"/>
    </row>
    <row r="337" spans="1:7" ht="12.75" customHeight="1">
      <c r="A337" s="8"/>
      <c r="B337" s="8"/>
      <c r="C337" s="8"/>
      <c r="D337" s="57"/>
      <c r="E337" s="51"/>
      <c r="F337" s="11"/>
      <c r="G337" s="11"/>
    </row>
    <row r="338" spans="1:7" ht="12.75" customHeight="1">
      <c r="A338" s="8"/>
      <c r="B338" s="8"/>
      <c r="C338" s="8"/>
      <c r="D338" s="57"/>
      <c r="E338" s="51"/>
      <c r="F338" s="11"/>
      <c r="G338" s="11"/>
    </row>
    <row r="339" spans="1:7" ht="6" customHeight="1">
      <c r="A339" s="8"/>
      <c r="B339" s="8"/>
      <c r="C339" s="8"/>
      <c r="D339" s="57"/>
      <c r="E339" s="51"/>
      <c r="F339" s="11"/>
      <c r="G339" s="11"/>
    </row>
    <row r="340" spans="1:7" ht="18" customHeight="1">
      <c r="A340" s="26" t="str">
        <f>"TOTAL FOR "&amp;UPPER("Section")&amp;"  2.6 CARRIED FORWARD TO SUMMARY"</f>
        <v>TOTAL FOR SECTION  2.6 CARRIED FORWARD TO SUMMARY</v>
      </c>
      <c r="B340" s="7"/>
      <c r="C340" s="7"/>
      <c r="D340" s="7"/>
      <c r="E340" s="50"/>
      <c r="F340" s="27"/>
      <c r="G340" s="25"/>
    </row>
    <row r="341" ht="0.75" customHeight="1"/>
    <row r="342" spans="1:7" ht="15.75" customHeight="1">
      <c r="A342" s="64" t="s">
        <v>1450</v>
      </c>
      <c r="B342" s="64"/>
      <c r="C342" s="64"/>
      <c r="D342" s="64"/>
      <c r="E342" s="64"/>
      <c r="F342" s="64"/>
      <c r="G342" s="64"/>
    </row>
  </sheetData>
  <sheetProtection/>
  <mergeCells count="35">
    <mergeCell ref="C2:G2"/>
    <mergeCell ref="C3:G3"/>
    <mergeCell ref="C4:G4"/>
    <mergeCell ref="C5:G5"/>
    <mergeCell ref="A39:G39"/>
    <mergeCell ref="C41:G41"/>
    <mergeCell ref="C42:G42"/>
    <mergeCell ref="C43:G43"/>
    <mergeCell ref="C44:G44"/>
    <mergeCell ref="A74:G74"/>
    <mergeCell ref="C76:G76"/>
    <mergeCell ref="C77:G77"/>
    <mergeCell ref="C78:G78"/>
    <mergeCell ref="C79:G79"/>
    <mergeCell ref="A134:G134"/>
    <mergeCell ref="C136:G136"/>
    <mergeCell ref="C137:G137"/>
    <mergeCell ref="C138:G138"/>
    <mergeCell ref="C139:G139"/>
    <mergeCell ref="A178:G178"/>
    <mergeCell ref="C180:G180"/>
    <mergeCell ref="C181:G181"/>
    <mergeCell ref="C182:G182"/>
    <mergeCell ref="C183:G183"/>
    <mergeCell ref="A230:G230"/>
    <mergeCell ref="C232:G232"/>
    <mergeCell ref="C233:G233"/>
    <mergeCell ref="C234:G234"/>
    <mergeCell ref="C235:G235"/>
    <mergeCell ref="A281:G281"/>
    <mergeCell ref="C283:G283"/>
    <mergeCell ref="C284:G284"/>
    <mergeCell ref="C285:G285"/>
    <mergeCell ref="C286:G286"/>
    <mergeCell ref="A342:G342"/>
  </mergeCells>
  <printOptions/>
  <pageMargins left="0.5905511811023622" right="0.19685039370078738" top="0.39370078740157477" bottom="0.23622047244094485" header="0.3149606299212599" footer="0.23622047244094485"/>
  <pageSetup horizontalDpi="600" verticalDpi="600" orientation="portrait" paperSize="9" r:id="rId1"/>
  <rowBreaks count="6" manualBreakCount="6">
    <brk id="39" max="255" man="1"/>
    <brk id="74" max="255" man="1"/>
    <brk id="134" max="255" man="1"/>
    <brk id="178" max="255" man="1"/>
    <brk id="230" max="255" man="1"/>
    <brk id="281" max="255" man="1"/>
  </rowBreaks>
</worksheet>
</file>

<file path=xl/worksheets/sheet3.xml><?xml version="1.0" encoding="utf-8"?>
<worksheet xmlns="http://schemas.openxmlformats.org/spreadsheetml/2006/main" xmlns:r="http://schemas.openxmlformats.org/officeDocument/2006/relationships">
  <dimension ref="A1:H1230"/>
  <sheetViews>
    <sheetView tabSelected="1" view="pageBreakPreview" zoomScaleSheetLayoutView="100" zoomScalePageLayoutView="0" workbookViewId="0" topLeftCell="A1217">
      <selection activeCell="C73" sqref="C73"/>
    </sheetView>
  </sheetViews>
  <sheetFormatPr defaultColWidth="9.140625" defaultRowHeight="12.75"/>
  <cols>
    <col min="1" max="1" width="9.7109375" style="0" customWidth="1"/>
    <col min="2" max="2" width="8.28125" style="0" customWidth="1"/>
    <col min="3" max="3" width="35.28125" style="0" customWidth="1"/>
    <col min="4" max="4" width="8.421875" style="58" customWidth="1"/>
    <col min="5" max="5" width="11.28125" style="55" customWidth="1"/>
    <col min="6" max="6" width="11.28125" style="0" customWidth="1"/>
    <col min="7" max="7" width="11.7109375" style="0" customWidth="1"/>
    <col min="8" max="8" width="40.7109375" style="0" hidden="1" customWidth="1"/>
  </cols>
  <sheetData>
    <row r="1" spans="1:7" ht="12.75" customHeight="1">
      <c r="A1" s="9" t="s">
        <v>342</v>
      </c>
      <c r="B1" s="3"/>
      <c r="C1" s="9" t="s">
        <v>154</v>
      </c>
      <c r="D1" s="3"/>
      <c r="E1" s="49"/>
      <c r="F1" s="3"/>
      <c r="G1" s="14" t="str">
        <f>UPPER("Bill of Quantities")</f>
        <v>BILL OF QUANTITIES</v>
      </c>
    </row>
    <row r="2" spans="1:7" ht="12.75" customHeight="1">
      <c r="A2" s="9">
        <f>IF(C2="","","CONTRACT TITLE: ")</f>
      </c>
      <c r="B2" s="9"/>
      <c r="C2" s="61"/>
      <c r="D2" s="61"/>
      <c r="E2" s="61"/>
      <c r="F2" s="61"/>
      <c r="G2" s="61"/>
    </row>
    <row r="3" spans="1:7" ht="12.75" customHeight="1">
      <c r="A3" s="9" t="str">
        <f>IF((B3&amp;C3)="","",UPPER("BILL:"))</f>
        <v>BILL:</v>
      </c>
      <c r="B3" s="3"/>
      <c r="C3" s="62" t="s">
        <v>22</v>
      </c>
      <c r="D3" s="62"/>
      <c r="E3" s="62"/>
      <c r="F3" s="62"/>
      <c r="G3" s="62"/>
    </row>
    <row r="4" spans="1:7" ht="12.75" customHeight="1" hidden="1">
      <c r="A4" s="9" t="str">
        <f>IF(C4="","","SERIES:")</f>
        <v>SERIES:</v>
      </c>
      <c r="B4" s="3"/>
      <c r="C4" s="62" t="s">
        <v>1751</v>
      </c>
      <c r="D4" s="62"/>
      <c r="E4" s="62"/>
      <c r="F4" s="62"/>
      <c r="G4" s="62"/>
    </row>
    <row r="5" spans="1:7" ht="12.75" customHeight="1">
      <c r="A5" s="9" t="str">
        <f>IF(C5="","","SECTION:")</f>
        <v>SECTION:</v>
      </c>
      <c r="B5" s="3"/>
      <c r="C5" s="63" t="s">
        <v>1781</v>
      </c>
      <c r="D5" s="63"/>
      <c r="E5" s="63"/>
      <c r="F5" s="63"/>
      <c r="G5" s="63"/>
    </row>
    <row r="6" spans="1:8" ht="28.5" customHeight="1">
      <c r="A6" s="2" t="s">
        <v>2</v>
      </c>
      <c r="B6" s="20" t="s">
        <v>1916</v>
      </c>
      <c r="C6" s="2" t="s">
        <v>152</v>
      </c>
      <c r="D6" s="2" t="s">
        <v>0</v>
      </c>
      <c r="E6" s="2" t="s">
        <v>1293</v>
      </c>
      <c r="F6" s="2" t="s">
        <v>640</v>
      </c>
      <c r="G6" s="2" t="s">
        <v>1426</v>
      </c>
      <c r="H6" s="18" t="s">
        <v>982</v>
      </c>
    </row>
    <row r="7" spans="1:7" ht="4.5" customHeight="1">
      <c r="A7" s="1"/>
      <c r="B7" s="1"/>
      <c r="C7" s="1"/>
      <c r="D7" s="1"/>
      <c r="E7" s="1"/>
      <c r="F7" s="1"/>
      <c r="G7" s="1"/>
    </row>
    <row r="8" spans="1:8" ht="21.75" customHeight="1">
      <c r="A8" s="15" t="s">
        <v>522</v>
      </c>
      <c r="B8" s="19" t="s">
        <v>1</v>
      </c>
      <c r="C8" s="12" t="s">
        <v>2267</v>
      </c>
      <c r="D8" s="56" t="s">
        <v>1</v>
      </c>
      <c r="E8" s="52"/>
      <c r="F8" s="4"/>
      <c r="G8" s="4"/>
      <c r="H8" s="17" t="s">
        <v>1782</v>
      </c>
    </row>
    <row r="9" spans="1:8" ht="113.25" customHeight="1">
      <c r="A9" s="15" t="s">
        <v>187</v>
      </c>
      <c r="B9" s="19" t="s">
        <v>1</v>
      </c>
      <c r="C9" s="5" t="s">
        <v>847</v>
      </c>
      <c r="D9" s="56" t="s">
        <v>1</v>
      </c>
      <c r="E9" s="52"/>
      <c r="F9" s="4"/>
      <c r="G9" s="4"/>
      <c r="H9" s="17" t="s">
        <v>2268</v>
      </c>
    </row>
    <row r="10" spans="1:8" ht="21.75" customHeight="1">
      <c r="A10" s="15" t="s">
        <v>846</v>
      </c>
      <c r="B10" s="19" t="s">
        <v>1</v>
      </c>
      <c r="C10" s="10" t="s">
        <v>518</v>
      </c>
      <c r="D10" s="56" t="s">
        <v>1</v>
      </c>
      <c r="E10" s="52"/>
      <c r="F10" s="4"/>
      <c r="G10" s="4"/>
      <c r="H10" s="17" t="s">
        <v>1943</v>
      </c>
    </row>
    <row r="11" spans="1:8" ht="21.75" customHeight="1">
      <c r="A11" s="15" t="s">
        <v>1305</v>
      </c>
      <c r="B11" s="19" t="s">
        <v>1</v>
      </c>
      <c r="C11" s="5" t="s">
        <v>1307</v>
      </c>
      <c r="D11" s="56" t="s">
        <v>1924</v>
      </c>
      <c r="E11" s="53">
        <v>225</v>
      </c>
      <c r="F11" s="6"/>
      <c r="G11" s="4"/>
      <c r="H11" s="17" t="s">
        <v>2108</v>
      </c>
    </row>
    <row r="12" spans="1:8" ht="21.75" customHeight="1">
      <c r="A12" s="15" t="s">
        <v>1165</v>
      </c>
      <c r="B12" s="19" t="s">
        <v>1</v>
      </c>
      <c r="C12" s="12" t="s">
        <v>21</v>
      </c>
      <c r="D12" s="56" t="s">
        <v>1</v>
      </c>
      <c r="E12" s="52"/>
      <c r="F12" s="4"/>
      <c r="G12" s="4"/>
      <c r="H12" s="17" t="s">
        <v>1164</v>
      </c>
    </row>
    <row r="13" spans="1:8" ht="67.5" customHeight="1">
      <c r="A13" s="15" t="s">
        <v>1452</v>
      </c>
      <c r="B13" s="19" t="s">
        <v>1</v>
      </c>
      <c r="C13" s="5" t="s">
        <v>23</v>
      </c>
      <c r="D13" s="56" t="s">
        <v>1</v>
      </c>
      <c r="E13" s="52"/>
      <c r="F13" s="4"/>
      <c r="G13" s="4"/>
      <c r="H13" s="17" t="s">
        <v>848</v>
      </c>
    </row>
    <row r="14" spans="1:8" ht="67.5" customHeight="1">
      <c r="A14" s="15" t="s">
        <v>2423</v>
      </c>
      <c r="B14" s="19" t="s">
        <v>1</v>
      </c>
      <c r="C14" s="5" t="s">
        <v>1783</v>
      </c>
      <c r="D14" s="56" t="s">
        <v>1</v>
      </c>
      <c r="E14" s="52"/>
      <c r="F14" s="4"/>
      <c r="G14" s="4"/>
      <c r="H14" s="17" t="s">
        <v>1451</v>
      </c>
    </row>
    <row r="15" spans="1:8" ht="21.75" customHeight="1">
      <c r="A15" s="15" t="s">
        <v>524</v>
      </c>
      <c r="B15" s="19" t="s">
        <v>1</v>
      </c>
      <c r="C15" s="10" t="s">
        <v>518</v>
      </c>
      <c r="D15" s="56" t="s">
        <v>1</v>
      </c>
      <c r="E15" s="52"/>
      <c r="F15" s="4"/>
      <c r="G15" s="4"/>
      <c r="H15" s="17" t="s">
        <v>1942</v>
      </c>
    </row>
    <row r="16" spans="1:8" ht="33" customHeight="1">
      <c r="A16" s="15" t="s">
        <v>1162</v>
      </c>
      <c r="B16" s="19" t="s">
        <v>1</v>
      </c>
      <c r="C16" s="5" t="s">
        <v>1784</v>
      </c>
      <c r="D16" s="56" t="s">
        <v>1924</v>
      </c>
      <c r="E16" s="53">
        <v>225</v>
      </c>
      <c r="F16" s="6"/>
      <c r="G16" s="4"/>
      <c r="H16" s="17" t="s">
        <v>1163</v>
      </c>
    </row>
    <row r="17" spans="1:8" ht="21.75" customHeight="1">
      <c r="A17" s="15" t="s">
        <v>525</v>
      </c>
      <c r="B17" s="19" t="s">
        <v>1</v>
      </c>
      <c r="C17" s="5" t="s">
        <v>24</v>
      </c>
      <c r="D17" s="56" t="s">
        <v>1924</v>
      </c>
      <c r="E17" s="53">
        <v>200</v>
      </c>
      <c r="F17" s="6"/>
      <c r="G17" s="4"/>
      <c r="H17" s="17" t="s">
        <v>1306</v>
      </c>
    </row>
    <row r="18" spans="1:8" ht="33" customHeight="1">
      <c r="A18" s="15" t="s">
        <v>1158</v>
      </c>
      <c r="B18" s="19" t="s">
        <v>1</v>
      </c>
      <c r="C18" s="5" t="s">
        <v>370</v>
      </c>
      <c r="D18" s="56" t="s">
        <v>1924</v>
      </c>
      <c r="E18" s="53">
        <v>40</v>
      </c>
      <c r="F18" s="6"/>
      <c r="G18" s="4"/>
      <c r="H18" s="17" t="s">
        <v>668</v>
      </c>
    </row>
    <row r="19" spans="1:8" ht="33" customHeight="1">
      <c r="A19" s="15" t="s">
        <v>1785</v>
      </c>
      <c r="B19" s="19" t="s">
        <v>1</v>
      </c>
      <c r="C19" s="5" t="s">
        <v>1609</v>
      </c>
      <c r="D19" s="56" t="s">
        <v>1924</v>
      </c>
      <c r="E19" s="53">
        <v>25</v>
      </c>
      <c r="F19" s="6"/>
      <c r="G19" s="4"/>
      <c r="H19" s="17" t="s">
        <v>369</v>
      </c>
    </row>
    <row r="20" spans="1:8" ht="33" customHeight="1">
      <c r="A20" s="15" t="s">
        <v>2422</v>
      </c>
      <c r="B20" s="19" t="s">
        <v>1</v>
      </c>
      <c r="C20" s="5" t="s">
        <v>1610</v>
      </c>
      <c r="D20" s="56" t="s">
        <v>1924</v>
      </c>
      <c r="E20" s="53">
        <v>80</v>
      </c>
      <c r="F20" s="6"/>
      <c r="G20" s="4"/>
      <c r="H20" s="17" t="s">
        <v>1786</v>
      </c>
    </row>
    <row r="21" spans="1:8" ht="21.75" customHeight="1">
      <c r="A21" s="15" t="s">
        <v>526</v>
      </c>
      <c r="B21" s="19" t="s">
        <v>1</v>
      </c>
      <c r="C21" s="5" t="s">
        <v>1166</v>
      </c>
      <c r="D21" s="56" t="s">
        <v>2405</v>
      </c>
      <c r="E21" s="53">
        <v>1</v>
      </c>
      <c r="F21" s="6"/>
      <c r="G21" s="4"/>
      <c r="H21" s="17" t="s">
        <v>25</v>
      </c>
    </row>
    <row r="22" spans="1:8" ht="33" customHeight="1">
      <c r="A22" s="15" t="s">
        <v>1167</v>
      </c>
      <c r="B22" s="19" t="s">
        <v>1</v>
      </c>
      <c r="C22" s="5" t="s">
        <v>1010</v>
      </c>
      <c r="D22" s="56" t="s">
        <v>1755</v>
      </c>
      <c r="E22" s="53">
        <v>13</v>
      </c>
      <c r="F22" s="6"/>
      <c r="G22" s="4"/>
      <c r="H22" s="17" t="s">
        <v>1944</v>
      </c>
    </row>
    <row r="23" spans="1:8" ht="21.75" customHeight="1">
      <c r="A23" s="15" t="s">
        <v>1787</v>
      </c>
      <c r="B23" s="19" t="s">
        <v>1</v>
      </c>
      <c r="C23" s="5" t="s">
        <v>669</v>
      </c>
      <c r="D23" s="56" t="s">
        <v>1755</v>
      </c>
      <c r="E23" s="53">
        <v>1</v>
      </c>
      <c r="F23" s="6"/>
      <c r="G23" s="4"/>
      <c r="H23" s="17" t="s">
        <v>1308</v>
      </c>
    </row>
    <row r="24" spans="1:8" ht="33" customHeight="1">
      <c r="A24" s="15" t="s">
        <v>26</v>
      </c>
      <c r="B24" s="19" t="s">
        <v>1</v>
      </c>
      <c r="C24" s="5" t="s">
        <v>1453</v>
      </c>
      <c r="D24" s="56" t="s">
        <v>1755</v>
      </c>
      <c r="E24" s="53">
        <v>10</v>
      </c>
      <c r="F24" s="6"/>
      <c r="G24" s="4"/>
      <c r="H24" s="17" t="s">
        <v>1454</v>
      </c>
    </row>
    <row r="25" spans="1:8" ht="21.75" customHeight="1">
      <c r="A25" s="15" t="s">
        <v>372</v>
      </c>
      <c r="B25" s="19" t="s">
        <v>1</v>
      </c>
      <c r="C25" s="5" t="s">
        <v>1788</v>
      </c>
      <c r="D25" s="56" t="s">
        <v>1755</v>
      </c>
      <c r="E25" s="53">
        <v>3</v>
      </c>
      <c r="F25" s="6"/>
      <c r="G25" s="4"/>
      <c r="H25" s="17" t="s">
        <v>1789</v>
      </c>
    </row>
    <row r="26" spans="1:8" ht="21.75" customHeight="1">
      <c r="A26" s="15" t="s">
        <v>1011</v>
      </c>
      <c r="B26" s="19" t="s">
        <v>1</v>
      </c>
      <c r="C26" s="5" t="s">
        <v>849</v>
      </c>
      <c r="D26" s="56" t="s">
        <v>1755</v>
      </c>
      <c r="E26" s="53">
        <v>10</v>
      </c>
      <c r="F26" s="6"/>
      <c r="G26" s="4"/>
      <c r="H26" s="17" t="s">
        <v>1012</v>
      </c>
    </row>
    <row r="27" spans="1:8" ht="6.75" customHeight="1">
      <c r="A27" s="8"/>
      <c r="B27" s="8"/>
      <c r="C27" s="8"/>
      <c r="D27" s="57"/>
      <c r="E27" s="51"/>
      <c r="F27" s="11"/>
      <c r="G27" s="11"/>
      <c r="H27" s="17"/>
    </row>
    <row r="28" spans="1:8" ht="18" customHeight="1">
      <c r="A28" s="28"/>
      <c r="B28" s="21"/>
      <c r="C28" s="21" t="s">
        <v>1759</v>
      </c>
      <c r="D28" s="7"/>
      <c r="E28" s="50"/>
      <c r="F28" s="7"/>
      <c r="G28" s="31"/>
      <c r="H28" s="17"/>
    </row>
    <row r="29" spans="1:8" ht="15.75" customHeight="1">
      <c r="A29" s="64" t="s">
        <v>2107</v>
      </c>
      <c r="B29" s="64"/>
      <c r="C29" s="64"/>
      <c r="D29" s="64"/>
      <c r="E29" s="64"/>
      <c r="F29" s="64"/>
      <c r="G29" s="64"/>
      <c r="H29" s="17"/>
    </row>
    <row r="30" spans="1:7" ht="12.75" customHeight="1">
      <c r="A30" s="9" t="s">
        <v>342</v>
      </c>
      <c r="B30" s="3"/>
      <c r="C30" s="9" t="s">
        <v>154</v>
      </c>
      <c r="D30" s="3"/>
      <c r="E30" s="49"/>
      <c r="F30" s="3"/>
      <c r="G30" s="14" t="str">
        <f>UPPER("Bill of Quantities")</f>
        <v>BILL OF QUANTITIES</v>
      </c>
    </row>
    <row r="31" spans="1:7" ht="12.75" customHeight="1">
      <c r="A31" s="9">
        <f>IF(C31="","","CONTRACT TITLE: ")</f>
      </c>
      <c r="B31" s="9"/>
      <c r="C31" s="61"/>
      <c r="D31" s="61"/>
      <c r="E31" s="61"/>
      <c r="F31" s="61"/>
      <c r="G31" s="61"/>
    </row>
    <row r="32" spans="1:7" ht="12.75" customHeight="1">
      <c r="A32" s="9" t="str">
        <f>IF((B32&amp;C32)="","",UPPER("BILL:"))</f>
        <v>BILL:</v>
      </c>
      <c r="B32" s="3"/>
      <c r="C32" s="62" t="s">
        <v>22</v>
      </c>
      <c r="D32" s="62"/>
      <c r="E32" s="62"/>
      <c r="F32" s="62"/>
      <c r="G32" s="62"/>
    </row>
    <row r="33" spans="1:7" ht="12.75" customHeight="1" hidden="1">
      <c r="A33" s="9" t="str">
        <f>IF(C33="","","SERIES:")</f>
        <v>SERIES:</v>
      </c>
      <c r="B33" s="3"/>
      <c r="C33" s="62" t="s">
        <v>1751</v>
      </c>
      <c r="D33" s="62"/>
      <c r="E33" s="62"/>
      <c r="F33" s="62"/>
      <c r="G33" s="62"/>
    </row>
    <row r="34" spans="1:7" ht="12.75" customHeight="1">
      <c r="A34" s="9" t="str">
        <f>IF(C34="","","SECTION:")</f>
        <v>SECTION:</v>
      </c>
      <c r="B34" s="3"/>
      <c r="C34" s="63" t="s">
        <v>1781</v>
      </c>
      <c r="D34" s="63"/>
      <c r="E34" s="63"/>
      <c r="F34" s="63"/>
      <c r="G34" s="63"/>
    </row>
    <row r="35" spans="1:8" ht="28.5" customHeight="1">
      <c r="A35" s="2" t="s">
        <v>2</v>
      </c>
      <c r="B35" s="20" t="s">
        <v>1916</v>
      </c>
      <c r="C35" s="2" t="s">
        <v>152</v>
      </c>
      <c r="D35" s="2" t="s">
        <v>0</v>
      </c>
      <c r="E35" s="2" t="s">
        <v>1293</v>
      </c>
      <c r="F35" s="2" t="s">
        <v>640</v>
      </c>
      <c r="G35" s="2" t="s">
        <v>1426</v>
      </c>
      <c r="H35" s="18" t="s">
        <v>982</v>
      </c>
    </row>
    <row r="36" spans="1:7" ht="4.5" customHeight="1">
      <c r="A36" s="1"/>
      <c r="B36" s="1"/>
      <c r="C36" s="1"/>
      <c r="D36" s="1"/>
      <c r="E36" s="1"/>
      <c r="F36" s="1"/>
      <c r="G36" s="1"/>
    </row>
    <row r="37" spans="1:7" ht="18" customHeight="1">
      <c r="A37" s="22"/>
      <c r="B37" s="23"/>
      <c r="C37" s="23" t="s">
        <v>1135</v>
      </c>
      <c r="D37" s="13"/>
      <c r="E37" s="51"/>
      <c r="F37" s="22"/>
      <c r="G37" s="29"/>
    </row>
    <row r="38" spans="1:7" ht="4.5" customHeight="1">
      <c r="A38" s="22"/>
      <c r="B38" s="13"/>
      <c r="C38" s="13"/>
      <c r="D38" s="13"/>
      <c r="E38" s="51"/>
      <c r="F38" s="13"/>
      <c r="G38" s="30"/>
    </row>
    <row r="39" spans="1:8" ht="21.75" customHeight="1">
      <c r="A39" s="15" t="s">
        <v>1790</v>
      </c>
      <c r="B39" s="19" t="s">
        <v>1</v>
      </c>
      <c r="C39" s="5" t="s">
        <v>1608</v>
      </c>
      <c r="D39" s="56" t="s">
        <v>1755</v>
      </c>
      <c r="E39" s="53">
        <v>3</v>
      </c>
      <c r="F39" s="6"/>
      <c r="G39" s="4"/>
      <c r="H39" s="17" t="s">
        <v>1160</v>
      </c>
    </row>
    <row r="40" spans="1:8" ht="21.75" customHeight="1">
      <c r="A40" s="15" t="s">
        <v>27</v>
      </c>
      <c r="B40" s="19" t="s">
        <v>1</v>
      </c>
      <c r="C40" s="5" t="s">
        <v>188</v>
      </c>
      <c r="D40" s="56" t="s">
        <v>1924</v>
      </c>
      <c r="E40" s="53">
        <v>5</v>
      </c>
      <c r="F40" s="6"/>
      <c r="G40" s="4"/>
      <c r="H40" s="17" t="s">
        <v>374</v>
      </c>
    </row>
    <row r="41" spans="1:8" ht="21.75" customHeight="1">
      <c r="A41" s="15" t="s">
        <v>670</v>
      </c>
      <c r="B41" s="19" t="s">
        <v>1</v>
      </c>
      <c r="C41" s="5" t="s">
        <v>2424</v>
      </c>
      <c r="D41" s="56" t="s">
        <v>163</v>
      </c>
      <c r="E41" s="53">
        <v>5</v>
      </c>
      <c r="F41" s="6"/>
      <c r="G41" s="4"/>
      <c r="H41" s="17" t="s">
        <v>1169</v>
      </c>
    </row>
    <row r="42" spans="1:8" ht="21.75" customHeight="1">
      <c r="A42" s="15" t="s">
        <v>1310</v>
      </c>
      <c r="B42" s="19" t="s">
        <v>1</v>
      </c>
      <c r="C42" s="5" t="s">
        <v>28</v>
      </c>
      <c r="D42" s="56" t="s">
        <v>1591</v>
      </c>
      <c r="E42" s="53">
        <v>1</v>
      </c>
      <c r="F42" s="6"/>
      <c r="G42" s="4"/>
      <c r="H42" s="17" t="s">
        <v>2269</v>
      </c>
    </row>
    <row r="43" spans="1:8" ht="21.75" customHeight="1">
      <c r="A43" s="15" t="s">
        <v>1455</v>
      </c>
      <c r="B43" s="19" t="s">
        <v>1</v>
      </c>
      <c r="C43" s="10" t="s">
        <v>1945</v>
      </c>
      <c r="D43" s="56" t="s">
        <v>1</v>
      </c>
      <c r="E43" s="52"/>
      <c r="F43" s="4"/>
      <c r="G43" s="4"/>
      <c r="H43" s="17" t="s">
        <v>1309</v>
      </c>
    </row>
    <row r="44" spans="1:8" ht="21.75" customHeight="1">
      <c r="A44" s="15" t="s">
        <v>1612</v>
      </c>
      <c r="B44" s="19" t="s">
        <v>1</v>
      </c>
      <c r="C44" s="5" t="s">
        <v>1946</v>
      </c>
      <c r="D44" s="56" t="s">
        <v>2405</v>
      </c>
      <c r="E44" s="53">
        <v>1</v>
      </c>
      <c r="F44" s="6"/>
      <c r="G44" s="4"/>
      <c r="H44" s="17" t="s">
        <v>1791</v>
      </c>
    </row>
    <row r="45" spans="1:8" ht="21.75" customHeight="1">
      <c r="A45" s="15" t="s">
        <v>2270</v>
      </c>
      <c r="B45" s="19" t="s">
        <v>1</v>
      </c>
      <c r="C45" s="5" t="s">
        <v>671</v>
      </c>
      <c r="D45" s="56" t="s">
        <v>163</v>
      </c>
      <c r="E45" s="53">
        <v>120</v>
      </c>
      <c r="F45" s="6"/>
      <c r="G45" s="4"/>
      <c r="H45" s="17" t="s">
        <v>373</v>
      </c>
    </row>
    <row r="46" spans="1:8" ht="21.75" customHeight="1">
      <c r="A46" s="15" t="s">
        <v>371</v>
      </c>
      <c r="B46" s="19" t="s">
        <v>1</v>
      </c>
      <c r="C46" s="5" t="s">
        <v>1456</v>
      </c>
      <c r="D46" s="56" t="s">
        <v>2405</v>
      </c>
      <c r="E46" s="53">
        <v>1</v>
      </c>
      <c r="F46" s="6"/>
      <c r="G46" s="4"/>
      <c r="H46" s="17" t="s">
        <v>2271</v>
      </c>
    </row>
    <row r="47" spans="1:8" ht="21.75" customHeight="1">
      <c r="A47" s="15" t="s">
        <v>1013</v>
      </c>
      <c r="B47" s="19" t="s">
        <v>1</v>
      </c>
      <c r="C47" s="5" t="s">
        <v>2420</v>
      </c>
      <c r="D47" s="56" t="s">
        <v>1755</v>
      </c>
      <c r="E47" s="53">
        <v>1</v>
      </c>
      <c r="F47" s="6"/>
      <c r="G47" s="4"/>
      <c r="H47" s="17" t="s">
        <v>523</v>
      </c>
    </row>
    <row r="48" spans="1:8" ht="21.75" customHeight="1">
      <c r="A48" s="15" t="s">
        <v>1613</v>
      </c>
      <c r="B48" s="19" t="s">
        <v>1</v>
      </c>
      <c r="C48" s="5" t="s">
        <v>29</v>
      </c>
      <c r="D48" s="56" t="s">
        <v>1755</v>
      </c>
      <c r="E48" s="53">
        <v>2</v>
      </c>
      <c r="F48" s="6"/>
      <c r="G48" s="4"/>
      <c r="H48" s="17" t="s">
        <v>1457</v>
      </c>
    </row>
    <row r="49" spans="1:8" ht="21.75" customHeight="1">
      <c r="A49" s="15" t="s">
        <v>2272</v>
      </c>
      <c r="B49" s="19" t="s">
        <v>1</v>
      </c>
      <c r="C49" s="5" t="s">
        <v>850</v>
      </c>
      <c r="D49" s="56" t="s">
        <v>1755</v>
      </c>
      <c r="E49" s="53">
        <v>2</v>
      </c>
      <c r="F49" s="6"/>
      <c r="G49" s="4"/>
      <c r="H49" s="17" t="s">
        <v>851</v>
      </c>
    </row>
    <row r="50" spans="1:8" ht="33" customHeight="1">
      <c r="A50" s="15" t="s">
        <v>2106</v>
      </c>
      <c r="B50" s="19" t="s">
        <v>1</v>
      </c>
      <c r="C50" s="10" t="s">
        <v>1312</v>
      </c>
      <c r="D50" s="56" t="s">
        <v>1</v>
      </c>
      <c r="E50" s="52"/>
      <c r="F50" s="4"/>
      <c r="G50" s="4"/>
      <c r="H50" s="17" t="s">
        <v>1792</v>
      </c>
    </row>
    <row r="51" spans="1:8" ht="33" customHeight="1">
      <c r="A51" s="15" t="s">
        <v>375</v>
      </c>
      <c r="B51" s="19" t="s">
        <v>1</v>
      </c>
      <c r="C51" s="5" t="s">
        <v>2273</v>
      </c>
      <c r="D51" s="56" t="s">
        <v>2405</v>
      </c>
      <c r="E51" s="53">
        <v>1</v>
      </c>
      <c r="F51" s="6"/>
      <c r="G51" s="4"/>
      <c r="H51" s="17" t="s">
        <v>1947</v>
      </c>
    </row>
    <row r="52" spans="1:8" ht="33" customHeight="1">
      <c r="A52" s="15" t="s">
        <v>1014</v>
      </c>
      <c r="B52" s="19" t="s">
        <v>1</v>
      </c>
      <c r="C52" s="5" t="s">
        <v>672</v>
      </c>
      <c r="D52" s="56" t="s">
        <v>2405</v>
      </c>
      <c r="E52" s="53">
        <v>1</v>
      </c>
      <c r="F52" s="6"/>
      <c r="G52" s="4"/>
      <c r="H52" s="17" t="s">
        <v>2274</v>
      </c>
    </row>
    <row r="53" spans="1:7" ht="12.75" customHeight="1">
      <c r="A53" s="8"/>
      <c r="B53" s="8"/>
      <c r="C53" s="8"/>
      <c r="D53" s="57"/>
      <c r="E53" s="51"/>
      <c r="F53" s="11"/>
      <c r="G53" s="11"/>
    </row>
    <row r="54" spans="1:7" ht="12.75" customHeight="1">
      <c r="A54" s="8"/>
      <c r="B54" s="8"/>
      <c r="C54" s="8"/>
      <c r="D54" s="57"/>
      <c r="E54" s="51"/>
      <c r="F54" s="11"/>
      <c r="G54" s="11"/>
    </row>
    <row r="55" spans="1:7" ht="12.75" customHeight="1">
      <c r="A55" s="8"/>
      <c r="B55" s="8"/>
      <c r="C55" s="8"/>
      <c r="D55" s="57"/>
      <c r="E55" s="51"/>
      <c r="F55" s="11"/>
      <c r="G55" s="11"/>
    </row>
    <row r="56" spans="1:7" ht="12.75" customHeight="1">
      <c r="A56" s="8"/>
      <c r="B56" s="8"/>
      <c r="C56" s="8"/>
      <c r="D56" s="57"/>
      <c r="E56" s="51"/>
      <c r="F56" s="11"/>
      <c r="G56" s="11"/>
    </row>
    <row r="57" spans="1:7" ht="12.75" customHeight="1">
      <c r="A57" s="8"/>
      <c r="B57" s="8"/>
      <c r="C57" s="8"/>
      <c r="D57" s="57"/>
      <c r="E57" s="51"/>
      <c r="F57" s="11"/>
      <c r="G57" s="11"/>
    </row>
    <row r="58" spans="1:7" ht="12.75" customHeight="1">
      <c r="A58" s="8"/>
      <c r="B58" s="8"/>
      <c r="C58" s="8"/>
      <c r="D58" s="57"/>
      <c r="E58" s="51"/>
      <c r="F58" s="11"/>
      <c r="G58" s="11"/>
    </row>
    <row r="59" spans="1:7" ht="12.75" customHeight="1">
      <c r="A59" s="8"/>
      <c r="B59" s="8"/>
      <c r="C59" s="8"/>
      <c r="D59" s="57"/>
      <c r="E59" s="51"/>
      <c r="F59" s="11"/>
      <c r="G59" s="11"/>
    </row>
    <row r="60" spans="1:7" ht="12.75" customHeight="1">
      <c r="A60" s="8"/>
      <c r="B60" s="8"/>
      <c r="C60" s="8"/>
      <c r="D60" s="57"/>
      <c r="E60" s="51"/>
      <c r="F60" s="11"/>
      <c r="G60" s="11"/>
    </row>
    <row r="61" spans="1:7" ht="12.75" customHeight="1">
      <c r="A61" s="8"/>
      <c r="B61" s="8"/>
      <c r="C61" s="8"/>
      <c r="D61" s="57"/>
      <c r="E61" s="51"/>
      <c r="F61" s="11"/>
      <c r="G61" s="11"/>
    </row>
    <row r="62" spans="1:7" ht="12.75" customHeight="1">
      <c r="A62" s="8"/>
      <c r="B62" s="8"/>
      <c r="C62" s="8"/>
      <c r="D62" s="57"/>
      <c r="E62" s="51"/>
      <c r="F62" s="11"/>
      <c r="G62" s="11"/>
    </row>
    <row r="63" spans="1:7" ht="12.75" customHeight="1">
      <c r="A63" s="8"/>
      <c r="B63" s="8"/>
      <c r="C63" s="8"/>
      <c r="D63" s="57"/>
      <c r="E63" s="51"/>
      <c r="F63" s="11"/>
      <c r="G63" s="11"/>
    </row>
    <row r="64" spans="1:7" ht="12.75" customHeight="1">
      <c r="A64" s="8"/>
      <c r="B64" s="8"/>
      <c r="C64" s="8"/>
      <c r="D64" s="57"/>
      <c r="E64" s="51"/>
      <c r="F64" s="11"/>
      <c r="G64" s="11"/>
    </row>
    <row r="65" spans="1:7" ht="12.75" customHeight="1">
      <c r="A65" s="8"/>
      <c r="B65" s="8"/>
      <c r="C65" s="8"/>
      <c r="D65" s="57"/>
      <c r="E65" s="51"/>
      <c r="F65" s="11"/>
      <c r="G65" s="11"/>
    </row>
    <row r="66" spans="1:7" ht="12.75" customHeight="1">
      <c r="A66" s="8"/>
      <c r="B66" s="8"/>
      <c r="C66" s="8"/>
      <c r="D66" s="57"/>
      <c r="E66" s="51"/>
      <c r="F66" s="11"/>
      <c r="G66" s="11"/>
    </row>
    <row r="67" spans="1:7" ht="12.75" customHeight="1">
      <c r="A67" s="8"/>
      <c r="B67" s="8"/>
      <c r="C67" s="8"/>
      <c r="D67" s="57"/>
      <c r="E67" s="51"/>
      <c r="F67" s="11"/>
      <c r="G67" s="11"/>
    </row>
    <row r="68" spans="1:7" ht="12.75" customHeight="1">
      <c r="A68" s="8"/>
      <c r="B68" s="8"/>
      <c r="C68" s="8"/>
      <c r="D68" s="57"/>
      <c r="E68" s="51"/>
      <c r="F68" s="11"/>
      <c r="G68" s="11"/>
    </row>
    <row r="69" spans="1:7" ht="12.75" customHeight="1">
      <c r="A69" s="8"/>
      <c r="B69" s="8"/>
      <c r="C69" s="8"/>
      <c r="D69" s="57"/>
      <c r="E69" s="51"/>
      <c r="F69" s="11"/>
      <c r="G69" s="11"/>
    </row>
    <row r="70" spans="1:7" ht="12.75" customHeight="1">
      <c r="A70" s="8"/>
      <c r="B70" s="8"/>
      <c r="C70" s="8"/>
      <c r="D70" s="57"/>
      <c r="E70" s="51"/>
      <c r="F70" s="11"/>
      <c r="G70" s="11"/>
    </row>
    <row r="71" spans="1:7" ht="12.75" customHeight="1">
      <c r="A71" s="8"/>
      <c r="B71" s="8"/>
      <c r="C71" s="8"/>
      <c r="D71" s="57"/>
      <c r="E71" s="51"/>
      <c r="F71" s="11"/>
      <c r="G71" s="11"/>
    </row>
    <row r="72" spans="1:7" ht="12.75" customHeight="1">
      <c r="A72" s="8"/>
      <c r="B72" s="8"/>
      <c r="C72" s="8"/>
      <c r="D72" s="57"/>
      <c r="E72" s="51"/>
      <c r="F72" s="11"/>
      <c r="G72" s="11"/>
    </row>
    <row r="73" spans="1:7" ht="12.75" customHeight="1">
      <c r="A73" s="8"/>
      <c r="B73" s="8"/>
      <c r="C73" s="8"/>
      <c r="D73" s="57"/>
      <c r="E73" s="51"/>
      <c r="F73" s="11"/>
      <c r="G73" s="11"/>
    </row>
    <row r="74" spans="1:7" ht="12.75" customHeight="1">
      <c r="A74" s="8"/>
      <c r="B74" s="8"/>
      <c r="C74" s="8"/>
      <c r="D74" s="57"/>
      <c r="E74" s="51"/>
      <c r="F74" s="11"/>
      <c r="G74" s="11"/>
    </row>
    <row r="75" spans="1:7" ht="12.75" customHeight="1">
      <c r="A75" s="8"/>
      <c r="B75" s="8"/>
      <c r="C75" s="8"/>
      <c r="D75" s="57"/>
      <c r="E75" s="51"/>
      <c r="F75" s="11"/>
      <c r="G75" s="11"/>
    </row>
    <row r="76" spans="1:7" ht="12.75" customHeight="1">
      <c r="A76" s="8"/>
      <c r="B76" s="8"/>
      <c r="C76" s="8"/>
      <c r="D76" s="57"/>
      <c r="E76" s="51"/>
      <c r="F76" s="11"/>
      <c r="G76" s="11"/>
    </row>
    <row r="77" spans="1:7" ht="18" customHeight="1">
      <c r="A77" s="26" t="str">
        <f>"TOTAL FOR "&amp;UPPER("Section")&amp;"  3.1 CARRIED FORWARD TO SUMMARY"</f>
        <v>TOTAL FOR SECTION  3.1 CARRIED FORWARD TO SUMMARY</v>
      </c>
      <c r="B77" s="7"/>
      <c r="C77" s="7"/>
      <c r="D77" s="7"/>
      <c r="E77" s="50"/>
      <c r="F77" s="27"/>
      <c r="G77" s="25"/>
    </row>
    <row r="78" spans="1:7" ht="15.75" customHeight="1">
      <c r="A78" s="64" t="s">
        <v>189</v>
      </c>
      <c r="B78" s="64"/>
      <c r="C78" s="64"/>
      <c r="D78" s="64"/>
      <c r="E78" s="64"/>
      <c r="F78" s="64"/>
      <c r="G78" s="64"/>
    </row>
    <row r="79" spans="1:7" ht="12.75" customHeight="1">
      <c r="A79" s="9" t="s">
        <v>342</v>
      </c>
      <c r="B79" s="3"/>
      <c r="C79" s="9" t="s">
        <v>154</v>
      </c>
      <c r="D79" s="3"/>
      <c r="E79" s="49"/>
      <c r="F79" s="3"/>
      <c r="G79" s="14" t="str">
        <f>UPPER("Bill of Quantities")</f>
        <v>BILL OF QUANTITIES</v>
      </c>
    </row>
    <row r="80" spans="1:7" ht="12.75" customHeight="1">
      <c r="A80" s="9">
        <f>IF(C80="","","CONTRACT TITLE: ")</f>
      </c>
      <c r="B80" s="9"/>
      <c r="C80" s="61"/>
      <c r="D80" s="61"/>
      <c r="E80" s="61"/>
      <c r="F80" s="61"/>
      <c r="G80" s="61"/>
    </row>
    <row r="81" spans="1:7" ht="12.75" customHeight="1">
      <c r="A81" s="9" t="str">
        <f>IF((B81&amp;C81)="","",UPPER("BILL:"))</f>
        <v>BILL:</v>
      </c>
      <c r="B81" s="3"/>
      <c r="C81" s="62" t="s">
        <v>22</v>
      </c>
      <c r="D81" s="62"/>
      <c r="E81" s="62"/>
      <c r="F81" s="62"/>
      <c r="G81" s="62"/>
    </row>
    <row r="82" spans="1:7" ht="12.75" customHeight="1" hidden="1">
      <c r="A82" s="9" t="str">
        <f>IF(C82="","","SERIES:")</f>
        <v>SERIES:</v>
      </c>
      <c r="B82" s="3"/>
      <c r="C82" s="62" t="s">
        <v>1751</v>
      </c>
      <c r="D82" s="62"/>
      <c r="E82" s="62"/>
      <c r="F82" s="62"/>
      <c r="G82" s="62"/>
    </row>
    <row r="83" spans="1:7" ht="12.75" customHeight="1">
      <c r="A83" s="9" t="str">
        <f>IF(C83="","","SECTION:")</f>
        <v>SECTION:</v>
      </c>
      <c r="B83" s="3"/>
      <c r="C83" s="63" t="s">
        <v>30</v>
      </c>
      <c r="D83" s="63"/>
      <c r="E83" s="63"/>
      <c r="F83" s="63"/>
      <c r="G83" s="63"/>
    </row>
    <row r="84" spans="1:8" ht="28.5" customHeight="1">
      <c r="A84" s="2" t="s">
        <v>2</v>
      </c>
      <c r="B84" s="20" t="s">
        <v>1916</v>
      </c>
      <c r="C84" s="2" t="s">
        <v>152</v>
      </c>
      <c r="D84" s="2" t="s">
        <v>0</v>
      </c>
      <c r="E84" s="2" t="s">
        <v>1293</v>
      </c>
      <c r="F84" s="2" t="s">
        <v>640</v>
      </c>
      <c r="G84" s="2" t="s">
        <v>1426</v>
      </c>
      <c r="H84" s="18" t="s">
        <v>982</v>
      </c>
    </row>
    <row r="85" spans="1:7" ht="4.5" customHeight="1">
      <c r="A85" s="1"/>
      <c r="B85" s="1"/>
      <c r="C85" s="1"/>
      <c r="D85" s="1"/>
      <c r="E85" s="1"/>
      <c r="F85" s="1"/>
      <c r="G85" s="1"/>
    </row>
    <row r="86" spans="1:8" ht="21.75" customHeight="1">
      <c r="A86" s="15" t="s">
        <v>1793</v>
      </c>
      <c r="B86" s="19" t="s">
        <v>1</v>
      </c>
      <c r="C86" s="12" t="s">
        <v>21</v>
      </c>
      <c r="D86" s="56" t="s">
        <v>1</v>
      </c>
      <c r="E86" s="52"/>
      <c r="F86" s="4"/>
      <c r="G86" s="4"/>
      <c r="H86" s="17" t="s">
        <v>1948</v>
      </c>
    </row>
    <row r="87" spans="1:8" ht="21.75" customHeight="1">
      <c r="A87" s="15" t="s">
        <v>2426</v>
      </c>
      <c r="B87" s="19" t="s">
        <v>1</v>
      </c>
      <c r="C87" s="10" t="s">
        <v>31</v>
      </c>
      <c r="D87" s="56" t="s">
        <v>1</v>
      </c>
      <c r="E87" s="52"/>
      <c r="F87" s="4"/>
      <c r="G87" s="4"/>
      <c r="H87" s="17" t="s">
        <v>852</v>
      </c>
    </row>
    <row r="88" spans="1:8" ht="21.75" customHeight="1">
      <c r="A88" s="15" t="s">
        <v>1614</v>
      </c>
      <c r="B88" s="19" t="s">
        <v>1</v>
      </c>
      <c r="C88" s="5" t="s">
        <v>2109</v>
      </c>
      <c r="D88" s="56" t="s">
        <v>1924</v>
      </c>
      <c r="E88" s="53">
        <v>15</v>
      </c>
      <c r="F88" s="6"/>
      <c r="G88" s="4"/>
      <c r="H88" s="17" t="s">
        <v>1949</v>
      </c>
    </row>
    <row r="89" spans="1:8" ht="21.75" customHeight="1">
      <c r="A89" s="15" t="s">
        <v>2275</v>
      </c>
      <c r="B89" s="19" t="s">
        <v>1</v>
      </c>
      <c r="C89" s="5" t="s">
        <v>2425</v>
      </c>
      <c r="D89" s="56" t="s">
        <v>1924</v>
      </c>
      <c r="E89" s="53">
        <v>35</v>
      </c>
      <c r="F89" s="6"/>
      <c r="G89" s="4"/>
      <c r="H89" s="17" t="s">
        <v>378</v>
      </c>
    </row>
    <row r="90" spans="1:8" ht="21.75" customHeight="1">
      <c r="A90" s="15" t="s">
        <v>528</v>
      </c>
      <c r="B90" s="19" t="s">
        <v>1</v>
      </c>
      <c r="C90" s="5" t="s">
        <v>1950</v>
      </c>
      <c r="D90" s="56" t="s">
        <v>1</v>
      </c>
      <c r="E90" s="52"/>
      <c r="F90" s="4"/>
      <c r="G90" s="4"/>
      <c r="H90" s="17" t="s">
        <v>527</v>
      </c>
    </row>
    <row r="91" spans="1:8" ht="119.25" customHeight="1">
      <c r="A91" s="15" t="s">
        <v>377</v>
      </c>
      <c r="B91" s="19" t="s">
        <v>1</v>
      </c>
      <c r="C91" s="10" t="s">
        <v>853</v>
      </c>
      <c r="D91" s="56" t="s">
        <v>1</v>
      </c>
      <c r="E91" s="52"/>
      <c r="F91" s="4"/>
      <c r="G91" s="4"/>
      <c r="H91" s="17" t="s">
        <v>190</v>
      </c>
    </row>
    <row r="92" spans="1:8" ht="21.75" customHeight="1">
      <c r="A92" s="15" t="s">
        <v>1458</v>
      </c>
      <c r="B92" s="19" t="s">
        <v>1</v>
      </c>
      <c r="C92" s="5" t="s">
        <v>1015</v>
      </c>
      <c r="D92" s="56" t="s">
        <v>1924</v>
      </c>
      <c r="E92" s="53">
        <v>15</v>
      </c>
      <c r="F92" s="6"/>
      <c r="G92" s="4"/>
      <c r="H92" s="17" t="s">
        <v>2276</v>
      </c>
    </row>
    <row r="93" spans="1:7" ht="12.75" customHeight="1">
      <c r="A93" s="8"/>
      <c r="B93" s="8"/>
      <c r="C93" s="8"/>
      <c r="D93" s="57"/>
      <c r="E93" s="51"/>
      <c r="F93" s="11"/>
      <c r="G93" s="11"/>
    </row>
    <row r="94" spans="1:7" ht="12.75" customHeight="1">
      <c r="A94" s="8"/>
      <c r="B94" s="8"/>
      <c r="C94" s="8"/>
      <c r="D94" s="57"/>
      <c r="E94" s="51"/>
      <c r="F94" s="11"/>
      <c r="G94" s="11"/>
    </row>
    <row r="95" spans="1:7" ht="12.75" customHeight="1">
      <c r="A95" s="8"/>
      <c r="B95" s="8"/>
      <c r="C95" s="8"/>
      <c r="D95" s="57"/>
      <c r="E95" s="51"/>
      <c r="F95" s="11"/>
      <c r="G95" s="11"/>
    </row>
    <row r="96" spans="1:7" ht="12.75" customHeight="1">
      <c r="A96" s="8"/>
      <c r="B96" s="8"/>
      <c r="C96" s="8"/>
      <c r="D96" s="57"/>
      <c r="E96" s="51"/>
      <c r="F96" s="11"/>
      <c r="G96" s="11"/>
    </row>
    <row r="97" spans="1:7" ht="12.75" customHeight="1">
      <c r="A97" s="8"/>
      <c r="B97" s="8"/>
      <c r="C97" s="8"/>
      <c r="D97" s="57"/>
      <c r="E97" s="51"/>
      <c r="F97" s="11"/>
      <c r="G97" s="11"/>
    </row>
    <row r="98" spans="1:7" ht="12.75" customHeight="1">
      <c r="A98" s="8"/>
      <c r="B98" s="8"/>
      <c r="C98" s="8"/>
      <c r="D98" s="57"/>
      <c r="E98" s="51"/>
      <c r="F98" s="11"/>
      <c r="G98" s="11"/>
    </row>
    <row r="99" spans="1:7" ht="12.75" customHeight="1">
      <c r="A99" s="8"/>
      <c r="B99" s="8"/>
      <c r="C99" s="8"/>
      <c r="D99" s="57"/>
      <c r="E99" s="51"/>
      <c r="F99" s="11"/>
      <c r="G99" s="11"/>
    </row>
    <row r="100" spans="1:7" ht="12.75" customHeight="1">
      <c r="A100" s="8"/>
      <c r="B100" s="8"/>
      <c r="C100" s="8"/>
      <c r="D100" s="57"/>
      <c r="E100" s="51"/>
      <c r="F100" s="11"/>
      <c r="G100" s="11"/>
    </row>
    <row r="101" spans="1:7" ht="12.75" customHeight="1">
      <c r="A101" s="8"/>
      <c r="B101" s="8"/>
      <c r="C101" s="8"/>
      <c r="D101" s="57"/>
      <c r="E101" s="51"/>
      <c r="F101" s="11"/>
      <c r="G101" s="11"/>
    </row>
    <row r="102" spans="1:7" ht="12.75" customHeight="1">
      <c r="A102" s="8"/>
      <c r="B102" s="8"/>
      <c r="C102" s="8"/>
      <c r="D102" s="57"/>
      <c r="E102" s="51"/>
      <c r="F102" s="11"/>
      <c r="G102" s="11"/>
    </row>
    <row r="103" spans="1:7" ht="12.75" customHeight="1">
      <c r="A103" s="8"/>
      <c r="B103" s="8"/>
      <c r="C103" s="8"/>
      <c r="D103" s="57"/>
      <c r="E103" s="51"/>
      <c r="F103" s="11"/>
      <c r="G103" s="11"/>
    </row>
    <row r="104" spans="1:7" ht="12.75" customHeight="1">
      <c r="A104" s="8"/>
      <c r="B104" s="8"/>
      <c r="C104" s="8"/>
      <c r="D104" s="57"/>
      <c r="E104" s="51"/>
      <c r="F104" s="11"/>
      <c r="G104" s="11"/>
    </row>
    <row r="105" spans="1:7" ht="12.75" customHeight="1">
      <c r="A105" s="8"/>
      <c r="B105" s="8"/>
      <c r="C105" s="8"/>
      <c r="D105" s="57"/>
      <c r="E105" s="51"/>
      <c r="F105" s="11"/>
      <c r="G105" s="11"/>
    </row>
    <row r="106" spans="1:7" ht="12.75" customHeight="1">
      <c r="A106" s="8"/>
      <c r="B106" s="8"/>
      <c r="C106" s="8"/>
      <c r="D106" s="57"/>
      <c r="E106" s="51"/>
      <c r="F106" s="11"/>
      <c r="G106" s="11"/>
    </row>
    <row r="107" spans="1:7" ht="12.75" customHeight="1">
      <c r="A107" s="8"/>
      <c r="B107" s="8"/>
      <c r="C107" s="8"/>
      <c r="D107" s="57"/>
      <c r="E107" s="51"/>
      <c r="F107" s="11"/>
      <c r="G107" s="11"/>
    </row>
    <row r="108" spans="1:7" ht="12.75" customHeight="1">
      <c r="A108" s="8"/>
      <c r="B108" s="8"/>
      <c r="C108" s="8"/>
      <c r="D108" s="57"/>
      <c r="E108" s="51"/>
      <c r="F108" s="11"/>
      <c r="G108" s="11"/>
    </row>
    <row r="109" spans="1:7" ht="12.75" customHeight="1">
      <c r="A109" s="8"/>
      <c r="B109" s="8"/>
      <c r="C109" s="8"/>
      <c r="D109" s="57"/>
      <c r="E109" s="51"/>
      <c r="F109" s="11"/>
      <c r="G109" s="11"/>
    </row>
    <row r="110" spans="1:7" ht="12.75" customHeight="1">
      <c r="A110" s="8"/>
      <c r="B110" s="8"/>
      <c r="C110" s="8"/>
      <c r="D110" s="57"/>
      <c r="E110" s="51"/>
      <c r="F110" s="11"/>
      <c r="G110" s="11"/>
    </row>
    <row r="111" spans="1:7" ht="12.75" customHeight="1">
      <c r="A111" s="8"/>
      <c r="B111" s="8"/>
      <c r="C111" s="8"/>
      <c r="D111" s="57"/>
      <c r="E111" s="51"/>
      <c r="F111" s="11"/>
      <c r="G111" s="11"/>
    </row>
    <row r="112" spans="1:7" ht="12.75" customHeight="1">
      <c r="A112" s="8"/>
      <c r="B112" s="8"/>
      <c r="C112" s="8"/>
      <c r="D112" s="57"/>
      <c r="E112" s="51"/>
      <c r="F112" s="11"/>
      <c r="G112" s="11"/>
    </row>
    <row r="113" spans="1:7" ht="12.75" customHeight="1">
      <c r="A113" s="8"/>
      <c r="B113" s="8"/>
      <c r="C113" s="8"/>
      <c r="D113" s="57"/>
      <c r="E113" s="51"/>
      <c r="F113" s="11"/>
      <c r="G113" s="11"/>
    </row>
    <row r="114" spans="1:7" ht="12.75" customHeight="1">
      <c r="A114" s="8"/>
      <c r="B114" s="8"/>
      <c r="C114" s="8"/>
      <c r="D114" s="57"/>
      <c r="E114" s="51"/>
      <c r="F114" s="11"/>
      <c r="G114" s="11"/>
    </row>
    <row r="115" spans="1:7" ht="12.75" customHeight="1">
      <c r="A115" s="8"/>
      <c r="B115" s="8"/>
      <c r="C115" s="8"/>
      <c r="D115" s="57"/>
      <c r="E115" s="51"/>
      <c r="F115" s="11"/>
      <c r="G115" s="11"/>
    </row>
    <row r="116" spans="1:7" ht="12.75" customHeight="1">
      <c r="A116" s="8"/>
      <c r="B116" s="8"/>
      <c r="C116" s="8"/>
      <c r="D116" s="57"/>
      <c r="E116" s="51"/>
      <c r="F116" s="11"/>
      <c r="G116" s="11"/>
    </row>
    <row r="117" spans="1:7" ht="12.75" customHeight="1">
      <c r="A117" s="8"/>
      <c r="B117" s="8"/>
      <c r="C117" s="8"/>
      <c r="D117" s="57"/>
      <c r="E117" s="51"/>
      <c r="F117" s="11"/>
      <c r="G117" s="11"/>
    </row>
    <row r="118" spans="1:7" ht="12.75" customHeight="1">
      <c r="A118" s="8"/>
      <c r="B118" s="8"/>
      <c r="C118" s="8"/>
      <c r="D118" s="57"/>
      <c r="E118" s="51"/>
      <c r="F118" s="11"/>
      <c r="G118" s="11"/>
    </row>
    <row r="119" spans="1:7" ht="12.75" customHeight="1">
      <c r="A119" s="8"/>
      <c r="B119" s="8"/>
      <c r="C119" s="8"/>
      <c r="D119" s="57"/>
      <c r="E119" s="51"/>
      <c r="F119" s="11"/>
      <c r="G119" s="11"/>
    </row>
    <row r="120" spans="1:7" ht="12.75" customHeight="1">
      <c r="A120" s="8"/>
      <c r="B120" s="8"/>
      <c r="C120" s="8"/>
      <c r="D120" s="57"/>
      <c r="E120" s="51"/>
      <c r="F120" s="11"/>
      <c r="G120" s="11"/>
    </row>
    <row r="121" spans="1:7" ht="12.75" customHeight="1">
      <c r="A121" s="8"/>
      <c r="B121" s="8"/>
      <c r="C121" s="8"/>
      <c r="D121" s="57"/>
      <c r="E121" s="51"/>
      <c r="F121" s="11"/>
      <c r="G121" s="11"/>
    </row>
    <row r="122" spans="1:7" ht="12.75" customHeight="1">
      <c r="A122" s="8"/>
      <c r="B122" s="8"/>
      <c r="C122" s="8"/>
      <c r="D122" s="57"/>
      <c r="E122" s="51"/>
      <c r="F122" s="11"/>
      <c r="G122" s="11"/>
    </row>
    <row r="123" spans="1:7" ht="12.75" customHeight="1">
      <c r="A123" s="8"/>
      <c r="B123" s="8"/>
      <c r="C123" s="8"/>
      <c r="D123" s="57"/>
      <c r="E123" s="51"/>
      <c r="F123" s="11"/>
      <c r="G123" s="11"/>
    </row>
    <row r="124" spans="1:7" ht="12.75" customHeight="1">
      <c r="A124" s="8"/>
      <c r="B124" s="8"/>
      <c r="C124" s="8"/>
      <c r="D124" s="57"/>
      <c r="E124" s="51"/>
      <c r="F124" s="11"/>
      <c r="G124" s="11"/>
    </row>
    <row r="125" spans="1:7" ht="12.75" customHeight="1">
      <c r="A125" s="8"/>
      <c r="B125" s="8"/>
      <c r="C125" s="8"/>
      <c r="D125" s="57"/>
      <c r="E125" s="51"/>
      <c r="F125" s="11"/>
      <c r="G125" s="11"/>
    </row>
    <row r="126" spans="1:7" ht="12.75" customHeight="1">
      <c r="A126" s="8"/>
      <c r="B126" s="8"/>
      <c r="C126" s="8"/>
      <c r="D126" s="57"/>
      <c r="E126" s="51"/>
      <c r="F126" s="11"/>
      <c r="G126" s="11"/>
    </row>
    <row r="127" spans="1:7" ht="18" customHeight="1">
      <c r="A127" s="26" t="str">
        <f>"TOTAL FOR "&amp;UPPER("Section")&amp;"  3.2 CARRIED FORWARD TO SUMMARY"</f>
        <v>TOTAL FOR SECTION  3.2 CARRIED FORWARD TO SUMMARY</v>
      </c>
      <c r="B127" s="7"/>
      <c r="C127" s="7"/>
      <c r="D127" s="7"/>
      <c r="E127" s="50"/>
      <c r="F127" s="27"/>
      <c r="G127" s="25"/>
    </row>
    <row r="128" spans="1:7" ht="15.75" customHeight="1">
      <c r="A128" s="64" t="s">
        <v>1311</v>
      </c>
      <c r="B128" s="64"/>
      <c r="C128" s="64"/>
      <c r="D128" s="64"/>
      <c r="E128" s="64"/>
      <c r="F128" s="64"/>
      <c r="G128" s="64"/>
    </row>
    <row r="129" spans="1:7" ht="12.75" customHeight="1">
      <c r="A129" s="9" t="s">
        <v>342</v>
      </c>
      <c r="B129" s="3"/>
      <c r="C129" s="9" t="s">
        <v>154</v>
      </c>
      <c r="D129" s="3"/>
      <c r="E129" s="49"/>
      <c r="F129" s="3"/>
      <c r="G129" s="14" t="str">
        <f>UPPER("Bill of Quantities")</f>
        <v>BILL OF QUANTITIES</v>
      </c>
    </row>
    <row r="130" spans="1:7" ht="12.75" customHeight="1">
      <c r="A130" s="9">
        <f>IF(C130="","","CONTRACT TITLE: ")</f>
      </c>
      <c r="B130" s="9"/>
      <c r="C130" s="61"/>
      <c r="D130" s="61"/>
      <c r="E130" s="61"/>
      <c r="F130" s="61"/>
      <c r="G130" s="61"/>
    </row>
    <row r="131" spans="1:7" ht="12.75" customHeight="1">
      <c r="A131" s="9" t="str">
        <f>IF((B131&amp;C131)="","",UPPER("BILL:"))</f>
        <v>BILL:</v>
      </c>
      <c r="B131" s="3"/>
      <c r="C131" s="62" t="s">
        <v>22</v>
      </c>
      <c r="D131" s="62"/>
      <c r="E131" s="62"/>
      <c r="F131" s="62"/>
      <c r="G131" s="62"/>
    </row>
    <row r="132" spans="1:7" ht="12.75" customHeight="1" hidden="1">
      <c r="A132" s="9" t="str">
        <f>IF(C132="","","SERIES:")</f>
        <v>SERIES:</v>
      </c>
      <c r="B132" s="3"/>
      <c r="C132" s="62" t="s">
        <v>1751</v>
      </c>
      <c r="D132" s="62"/>
      <c r="E132" s="62"/>
      <c r="F132" s="62"/>
      <c r="G132" s="62"/>
    </row>
    <row r="133" spans="1:7" ht="12.75" customHeight="1">
      <c r="A133" s="9" t="str">
        <f>IF(C133="","","SECTION:")</f>
        <v>SECTION:</v>
      </c>
      <c r="B133" s="3"/>
      <c r="C133" s="63" t="s">
        <v>1016</v>
      </c>
      <c r="D133" s="63"/>
      <c r="E133" s="63"/>
      <c r="F133" s="63"/>
      <c r="G133" s="63"/>
    </row>
    <row r="134" spans="1:8" ht="28.5" customHeight="1">
      <c r="A134" s="2" t="s">
        <v>2</v>
      </c>
      <c r="B134" s="20" t="s">
        <v>1916</v>
      </c>
      <c r="C134" s="2" t="s">
        <v>152</v>
      </c>
      <c r="D134" s="2" t="s">
        <v>0</v>
      </c>
      <c r="E134" s="2" t="s">
        <v>1293</v>
      </c>
      <c r="F134" s="2" t="s">
        <v>640</v>
      </c>
      <c r="G134" s="2" t="s">
        <v>1426</v>
      </c>
      <c r="H134" s="18" t="s">
        <v>982</v>
      </c>
    </row>
    <row r="135" spans="1:7" ht="4.5" customHeight="1">
      <c r="A135" s="1"/>
      <c r="B135" s="1"/>
      <c r="C135" s="1"/>
      <c r="D135" s="1"/>
      <c r="E135" s="1"/>
      <c r="F135" s="1"/>
      <c r="G135" s="1"/>
    </row>
    <row r="136" spans="1:8" ht="21.75" customHeight="1">
      <c r="A136" s="15" t="s">
        <v>530</v>
      </c>
      <c r="B136" s="19" t="s">
        <v>1</v>
      </c>
      <c r="C136" s="12" t="s">
        <v>2277</v>
      </c>
      <c r="D136" s="56" t="s">
        <v>1</v>
      </c>
      <c r="E136" s="52"/>
      <c r="F136" s="4"/>
      <c r="G136" s="4"/>
      <c r="H136" s="17" t="s">
        <v>1168</v>
      </c>
    </row>
    <row r="137" spans="1:8" ht="21.75" customHeight="1">
      <c r="A137" s="15" t="s">
        <v>2278</v>
      </c>
      <c r="B137" s="19" t="s">
        <v>1</v>
      </c>
      <c r="C137" s="5" t="s">
        <v>531</v>
      </c>
      <c r="D137" s="56" t="s">
        <v>7</v>
      </c>
      <c r="E137" s="53">
        <v>15</v>
      </c>
      <c r="F137" s="6"/>
      <c r="G137" s="4"/>
      <c r="H137" s="17" t="s">
        <v>1607</v>
      </c>
    </row>
    <row r="138" spans="1:8" ht="44.25" customHeight="1">
      <c r="A138" s="15" t="s">
        <v>1171</v>
      </c>
      <c r="B138" s="19" t="s">
        <v>1</v>
      </c>
      <c r="C138" s="12" t="s">
        <v>1794</v>
      </c>
      <c r="D138" s="56" t="s">
        <v>1</v>
      </c>
      <c r="E138" s="52"/>
      <c r="F138" s="4"/>
      <c r="G138" s="4"/>
      <c r="H138" s="17" t="s">
        <v>191</v>
      </c>
    </row>
    <row r="139" spans="1:8" ht="21.75" customHeight="1">
      <c r="A139" s="15" t="s">
        <v>1017</v>
      </c>
      <c r="B139" s="19" t="s">
        <v>1</v>
      </c>
      <c r="C139" s="5" t="s">
        <v>854</v>
      </c>
      <c r="D139" s="56" t="s">
        <v>7</v>
      </c>
      <c r="E139" s="53">
        <v>10</v>
      </c>
      <c r="F139" s="6"/>
      <c r="G139" s="4"/>
      <c r="H139" s="17" t="s">
        <v>192</v>
      </c>
    </row>
    <row r="140" spans="1:8" ht="44.25" customHeight="1">
      <c r="A140" s="15" t="s">
        <v>1795</v>
      </c>
      <c r="B140" s="19" t="s">
        <v>1</v>
      </c>
      <c r="C140" s="12" t="s">
        <v>1611</v>
      </c>
      <c r="D140" s="56" t="s">
        <v>1</v>
      </c>
      <c r="E140" s="52"/>
      <c r="F140" s="4"/>
      <c r="G140" s="4"/>
      <c r="H140" s="17" t="s">
        <v>1796</v>
      </c>
    </row>
    <row r="141" spans="1:8" ht="21.75" customHeight="1">
      <c r="A141" s="15" t="s">
        <v>2279</v>
      </c>
      <c r="B141" s="19" t="s">
        <v>1</v>
      </c>
      <c r="C141" s="5" t="s">
        <v>193</v>
      </c>
      <c r="D141" s="56" t="s">
        <v>7</v>
      </c>
      <c r="E141" s="53">
        <v>10</v>
      </c>
      <c r="F141" s="6"/>
      <c r="G141" s="4"/>
      <c r="H141" s="17" t="s">
        <v>1616</v>
      </c>
    </row>
    <row r="142" spans="1:8" ht="21.75" customHeight="1">
      <c r="A142" s="15" t="s">
        <v>380</v>
      </c>
      <c r="B142" s="19" t="s">
        <v>1</v>
      </c>
      <c r="C142" s="5" t="s">
        <v>854</v>
      </c>
      <c r="D142" s="56" t="s">
        <v>7</v>
      </c>
      <c r="E142" s="53">
        <v>2</v>
      </c>
      <c r="F142" s="6"/>
      <c r="G142" s="4"/>
      <c r="H142" s="17" t="s">
        <v>1797</v>
      </c>
    </row>
    <row r="143" spans="1:8" ht="21.75" customHeight="1">
      <c r="A143" s="15" t="s">
        <v>32</v>
      </c>
      <c r="B143" s="19" t="s">
        <v>1</v>
      </c>
      <c r="C143" s="12" t="s">
        <v>673</v>
      </c>
      <c r="D143" s="56" t="s">
        <v>1</v>
      </c>
      <c r="E143" s="52"/>
      <c r="F143" s="4"/>
      <c r="G143" s="4"/>
      <c r="H143" s="17" t="s">
        <v>2110</v>
      </c>
    </row>
    <row r="144" spans="1:8" ht="67.5" customHeight="1">
      <c r="A144" s="15" t="s">
        <v>1018</v>
      </c>
      <c r="B144" s="19" t="s">
        <v>1</v>
      </c>
      <c r="C144" s="5" t="s">
        <v>1798</v>
      </c>
      <c r="D144" s="56" t="s">
        <v>7</v>
      </c>
      <c r="E144" s="53">
        <v>10</v>
      </c>
      <c r="F144" s="6"/>
      <c r="G144" s="4"/>
      <c r="H144" s="17" t="s">
        <v>2280</v>
      </c>
    </row>
    <row r="145" spans="1:8" ht="21.75" customHeight="1">
      <c r="A145" s="15" t="s">
        <v>674</v>
      </c>
      <c r="B145" s="19" t="s">
        <v>1</v>
      </c>
      <c r="C145" s="12" t="s">
        <v>1459</v>
      </c>
      <c r="D145" s="56" t="s">
        <v>1</v>
      </c>
      <c r="E145" s="52"/>
      <c r="F145" s="4"/>
      <c r="G145" s="4"/>
      <c r="H145" s="17" t="s">
        <v>379</v>
      </c>
    </row>
    <row r="146" spans="1:8" ht="21.75" customHeight="1">
      <c r="A146" s="15" t="s">
        <v>2281</v>
      </c>
      <c r="B146" s="19" t="s">
        <v>1</v>
      </c>
      <c r="C146" s="5" t="s">
        <v>33</v>
      </c>
      <c r="D146" s="56" t="s">
        <v>1755</v>
      </c>
      <c r="E146" s="53">
        <v>3</v>
      </c>
      <c r="F146" s="6"/>
      <c r="G146" s="4"/>
      <c r="H146" s="17" t="s">
        <v>667</v>
      </c>
    </row>
    <row r="147" spans="1:7" ht="12.75" customHeight="1">
      <c r="A147" s="8"/>
      <c r="B147" s="8"/>
      <c r="C147" s="8"/>
      <c r="D147" s="57"/>
      <c r="E147" s="51"/>
      <c r="F147" s="11"/>
      <c r="G147" s="11"/>
    </row>
    <row r="148" spans="1:7" ht="12.75" customHeight="1">
      <c r="A148" s="8"/>
      <c r="B148" s="8"/>
      <c r="C148" s="8"/>
      <c r="D148" s="57"/>
      <c r="E148" s="51"/>
      <c r="F148" s="11"/>
      <c r="G148" s="11"/>
    </row>
    <row r="149" spans="1:7" ht="12.75" customHeight="1">
      <c r="A149" s="8"/>
      <c r="B149" s="8"/>
      <c r="C149" s="8"/>
      <c r="D149" s="57"/>
      <c r="E149" s="51"/>
      <c r="F149" s="11"/>
      <c r="G149" s="11"/>
    </row>
    <row r="150" spans="1:7" ht="12.75" customHeight="1">
      <c r="A150" s="8"/>
      <c r="B150" s="8"/>
      <c r="C150" s="8"/>
      <c r="D150" s="57"/>
      <c r="E150" s="51"/>
      <c r="F150" s="11"/>
      <c r="G150" s="11"/>
    </row>
    <row r="151" spans="1:7" ht="12.75" customHeight="1">
      <c r="A151" s="8"/>
      <c r="B151" s="8"/>
      <c r="C151" s="8"/>
      <c r="D151" s="57"/>
      <c r="E151" s="51"/>
      <c r="F151" s="11"/>
      <c r="G151" s="11"/>
    </row>
    <row r="152" spans="1:7" ht="12.75" customHeight="1">
      <c r="A152" s="8"/>
      <c r="B152" s="8"/>
      <c r="C152" s="8"/>
      <c r="D152" s="57"/>
      <c r="E152" s="51"/>
      <c r="F152" s="11"/>
      <c r="G152" s="11"/>
    </row>
    <row r="153" spans="1:7" ht="12.75" customHeight="1">
      <c r="A153" s="8"/>
      <c r="B153" s="8"/>
      <c r="C153" s="8"/>
      <c r="D153" s="57"/>
      <c r="E153" s="51"/>
      <c r="F153" s="11"/>
      <c r="G153" s="11"/>
    </row>
    <row r="154" spans="1:7" ht="12.75" customHeight="1">
      <c r="A154" s="8"/>
      <c r="B154" s="8"/>
      <c r="C154" s="8"/>
      <c r="D154" s="57"/>
      <c r="E154" s="51"/>
      <c r="F154" s="11"/>
      <c r="G154" s="11"/>
    </row>
    <row r="155" spans="1:7" ht="12.75" customHeight="1">
      <c r="A155" s="8"/>
      <c r="B155" s="8"/>
      <c r="C155" s="8"/>
      <c r="D155" s="57"/>
      <c r="E155" s="51"/>
      <c r="F155" s="11"/>
      <c r="G155" s="11"/>
    </row>
    <row r="156" spans="1:7" ht="12.75" customHeight="1">
      <c r="A156" s="8"/>
      <c r="B156" s="8"/>
      <c r="C156" s="8"/>
      <c r="D156" s="57"/>
      <c r="E156" s="51"/>
      <c r="F156" s="11"/>
      <c r="G156" s="11"/>
    </row>
    <row r="157" spans="1:7" ht="12.75" customHeight="1">
      <c r="A157" s="8"/>
      <c r="B157" s="8"/>
      <c r="C157" s="8"/>
      <c r="D157" s="57"/>
      <c r="E157" s="51"/>
      <c r="F157" s="11"/>
      <c r="G157" s="11"/>
    </row>
    <row r="158" spans="1:7" ht="12.75" customHeight="1">
      <c r="A158" s="8"/>
      <c r="B158" s="8"/>
      <c r="C158" s="8"/>
      <c r="D158" s="57"/>
      <c r="E158" s="51"/>
      <c r="F158" s="11"/>
      <c r="G158" s="11"/>
    </row>
    <row r="159" spans="1:7" ht="12.75" customHeight="1">
      <c r="A159" s="8"/>
      <c r="B159" s="8"/>
      <c r="C159" s="8"/>
      <c r="D159" s="57"/>
      <c r="E159" s="51"/>
      <c r="F159" s="11"/>
      <c r="G159" s="11"/>
    </row>
    <row r="160" spans="1:7" ht="12.75" customHeight="1">
      <c r="A160" s="8"/>
      <c r="B160" s="8"/>
      <c r="C160" s="8"/>
      <c r="D160" s="57"/>
      <c r="E160" s="51"/>
      <c r="F160" s="11"/>
      <c r="G160" s="11"/>
    </row>
    <row r="161" spans="1:7" ht="12.75" customHeight="1">
      <c r="A161" s="8"/>
      <c r="B161" s="8"/>
      <c r="C161" s="8"/>
      <c r="D161" s="57"/>
      <c r="E161" s="51"/>
      <c r="F161" s="11"/>
      <c r="G161" s="11"/>
    </row>
    <row r="162" spans="1:7" ht="12.75" customHeight="1">
      <c r="A162" s="8"/>
      <c r="B162" s="8"/>
      <c r="C162" s="8"/>
      <c r="D162" s="57"/>
      <c r="E162" s="51"/>
      <c r="F162" s="11"/>
      <c r="G162" s="11"/>
    </row>
    <row r="163" spans="1:7" ht="12.75" customHeight="1">
      <c r="A163" s="8"/>
      <c r="B163" s="8"/>
      <c r="C163" s="8"/>
      <c r="D163" s="57"/>
      <c r="E163" s="51"/>
      <c r="F163" s="11"/>
      <c r="G163" s="11"/>
    </row>
    <row r="164" spans="1:7" ht="12.75" customHeight="1">
      <c r="A164" s="8"/>
      <c r="B164" s="8"/>
      <c r="C164" s="8"/>
      <c r="D164" s="57"/>
      <c r="E164" s="51"/>
      <c r="F164" s="11"/>
      <c r="G164" s="11"/>
    </row>
    <row r="165" spans="1:7" ht="12.75" customHeight="1">
      <c r="A165" s="8"/>
      <c r="B165" s="8"/>
      <c r="C165" s="8"/>
      <c r="D165" s="57"/>
      <c r="E165" s="51"/>
      <c r="F165" s="11"/>
      <c r="G165" s="11"/>
    </row>
    <row r="166" spans="1:7" ht="12.75" customHeight="1">
      <c r="A166" s="8"/>
      <c r="B166" s="8"/>
      <c r="C166" s="8"/>
      <c r="D166" s="57"/>
      <c r="E166" s="51"/>
      <c r="F166" s="11"/>
      <c r="G166" s="11"/>
    </row>
    <row r="167" spans="1:7" ht="12.75" customHeight="1">
      <c r="A167" s="8"/>
      <c r="B167" s="8"/>
      <c r="C167" s="8"/>
      <c r="D167" s="57"/>
      <c r="E167" s="51"/>
      <c r="F167" s="11"/>
      <c r="G167" s="11"/>
    </row>
    <row r="168" spans="1:7" ht="12.75" customHeight="1">
      <c r="A168" s="8"/>
      <c r="B168" s="8"/>
      <c r="C168" s="8"/>
      <c r="D168" s="57"/>
      <c r="E168" s="51"/>
      <c r="F168" s="11"/>
      <c r="G168" s="11"/>
    </row>
    <row r="169" spans="1:7" ht="12.75" customHeight="1">
      <c r="A169" s="8"/>
      <c r="B169" s="8"/>
      <c r="C169" s="8"/>
      <c r="D169" s="57"/>
      <c r="E169" s="51"/>
      <c r="F169" s="11"/>
      <c r="G169" s="11"/>
    </row>
    <row r="170" spans="1:7" ht="12.75" customHeight="1">
      <c r="A170" s="8"/>
      <c r="B170" s="8"/>
      <c r="C170" s="8"/>
      <c r="D170" s="57"/>
      <c r="E170" s="51"/>
      <c r="F170" s="11"/>
      <c r="G170" s="11"/>
    </row>
    <row r="171" spans="1:7" ht="12.75" customHeight="1">
      <c r="A171" s="8"/>
      <c r="B171" s="8"/>
      <c r="C171" s="8"/>
      <c r="D171" s="57"/>
      <c r="E171" s="51"/>
      <c r="F171" s="11"/>
      <c r="G171" s="11"/>
    </row>
    <row r="172" spans="1:7" ht="12.75" customHeight="1">
      <c r="A172" s="8"/>
      <c r="B172" s="8"/>
      <c r="C172" s="8"/>
      <c r="D172" s="57"/>
      <c r="E172" s="51"/>
      <c r="F172" s="11"/>
      <c r="G172" s="11"/>
    </row>
    <row r="173" spans="1:7" ht="5.25" customHeight="1">
      <c r="A173" s="8"/>
      <c r="B173" s="8"/>
      <c r="C173" s="8"/>
      <c r="D173" s="57"/>
      <c r="E173" s="51"/>
      <c r="F173" s="11"/>
      <c r="G173" s="11"/>
    </row>
    <row r="174" spans="1:7" ht="18" customHeight="1">
      <c r="A174" s="26" t="str">
        <f>"TOTAL FOR "&amp;UPPER("Section")&amp;"  3.3 CARRIED FORWARD TO SUMMARY"</f>
        <v>TOTAL FOR SECTION  3.3 CARRIED FORWARD TO SUMMARY</v>
      </c>
      <c r="B174" s="7"/>
      <c r="C174" s="7"/>
      <c r="D174" s="7"/>
      <c r="E174" s="50"/>
      <c r="F174" s="27"/>
      <c r="G174" s="25"/>
    </row>
    <row r="175" spans="1:7" ht="15.75" customHeight="1">
      <c r="A175" s="64" t="s">
        <v>1951</v>
      </c>
      <c r="B175" s="64"/>
      <c r="C175" s="64"/>
      <c r="D175" s="64"/>
      <c r="E175" s="64"/>
      <c r="F175" s="64"/>
      <c r="G175" s="64"/>
    </row>
    <row r="176" spans="1:7" ht="12.75" customHeight="1">
      <c r="A176" s="9" t="s">
        <v>342</v>
      </c>
      <c r="B176" s="3"/>
      <c r="C176" s="9" t="s">
        <v>154</v>
      </c>
      <c r="D176" s="3"/>
      <c r="E176" s="49"/>
      <c r="F176" s="3"/>
      <c r="G176" s="14" t="str">
        <f>UPPER("Bill of Quantities")</f>
        <v>BILL OF QUANTITIES</v>
      </c>
    </row>
    <row r="177" spans="1:7" ht="12.75" customHeight="1">
      <c r="A177" s="9">
        <f>IF(C177="","","CONTRACT TITLE: ")</f>
      </c>
      <c r="B177" s="9"/>
      <c r="C177" s="61"/>
      <c r="D177" s="61"/>
      <c r="E177" s="61"/>
      <c r="F177" s="61"/>
      <c r="G177" s="61"/>
    </row>
    <row r="178" spans="1:7" ht="12.75" customHeight="1">
      <c r="A178" s="9" t="str">
        <f>IF((B178&amp;C178)="","",UPPER("BILL:"))</f>
        <v>BILL:</v>
      </c>
      <c r="B178" s="3"/>
      <c r="C178" s="62" t="s">
        <v>22</v>
      </c>
      <c r="D178" s="62"/>
      <c r="E178" s="62"/>
      <c r="F178" s="62"/>
      <c r="G178" s="62"/>
    </row>
    <row r="179" spans="1:7" ht="12.75" customHeight="1" hidden="1">
      <c r="A179" s="9" t="str">
        <f>IF(C179="","","SERIES:")</f>
        <v>SERIES:</v>
      </c>
      <c r="B179" s="3"/>
      <c r="C179" s="62" t="s">
        <v>1751</v>
      </c>
      <c r="D179" s="62"/>
      <c r="E179" s="62"/>
      <c r="F179" s="62"/>
      <c r="G179" s="62"/>
    </row>
    <row r="180" spans="1:7" ht="12.75" customHeight="1">
      <c r="A180" s="9" t="str">
        <f>IF(C180="","","SECTION:")</f>
        <v>SECTION:</v>
      </c>
      <c r="B180" s="3"/>
      <c r="C180" s="63" t="s">
        <v>2111</v>
      </c>
      <c r="D180" s="63"/>
      <c r="E180" s="63"/>
      <c r="F180" s="63"/>
      <c r="G180" s="63"/>
    </row>
    <row r="181" spans="1:8" ht="28.5" customHeight="1">
      <c r="A181" s="2" t="s">
        <v>2</v>
      </c>
      <c r="B181" s="20" t="s">
        <v>1916</v>
      </c>
      <c r="C181" s="2" t="s">
        <v>152</v>
      </c>
      <c r="D181" s="2" t="s">
        <v>0</v>
      </c>
      <c r="E181" s="2" t="s">
        <v>1293</v>
      </c>
      <c r="F181" s="2" t="s">
        <v>640</v>
      </c>
      <c r="G181" s="2" t="s">
        <v>1426</v>
      </c>
      <c r="H181" s="18" t="s">
        <v>982</v>
      </c>
    </row>
    <row r="182" spans="1:7" ht="4.5" customHeight="1">
      <c r="A182" s="1"/>
      <c r="B182" s="1"/>
      <c r="C182" s="1"/>
      <c r="D182" s="1"/>
      <c r="E182" s="1"/>
      <c r="F182" s="1"/>
      <c r="G182" s="1"/>
    </row>
    <row r="183" spans="1:8" ht="21.75" customHeight="1">
      <c r="A183" s="15" t="s">
        <v>1799</v>
      </c>
      <c r="B183" s="19" t="s">
        <v>1</v>
      </c>
      <c r="C183" s="12" t="s">
        <v>1617</v>
      </c>
      <c r="D183" s="56" t="s">
        <v>1</v>
      </c>
      <c r="E183" s="52"/>
      <c r="F183" s="4"/>
      <c r="G183" s="4"/>
      <c r="H183" s="17" t="s">
        <v>675</v>
      </c>
    </row>
    <row r="184" spans="1:8" ht="21.75" customHeight="1">
      <c r="A184" s="15" t="s">
        <v>2112</v>
      </c>
      <c r="B184" s="19" t="s">
        <v>1</v>
      </c>
      <c r="C184" s="10" t="s">
        <v>532</v>
      </c>
      <c r="D184" s="56" t="s">
        <v>1</v>
      </c>
      <c r="E184" s="52"/>
      <c r="F184" s="4"/>
      <c r="G184" s="4"/>
      <c r="H184" s="17" t="s">
        <v>2427</v>
      </c>
    </row>
    <row r="185" spans="1:8" ht="21.75" customHeight="1">
      <c r="A185" s="15" t="s">
        <v>2113</v>
      </c>
      <c r="B185" s="19" t="s">
        <v>1</v>
      </c>
      <c r="C185" s="5" t="s">
        <v>533</v>
      </c>
      <c r="D185" s="56" t="s">
        <v>7</v>
      </c>
      <c r="E185" s="53">
        <v>8</v>
      </c>
      <c r="F185" s="6"/>
      <c r="G185" s="4"/>
      <c r="H185" s="17" t="s">
        <v>2114</v>
      </c>
    </row>
    <row r="186" spans="1:8" ht="21.75" customHeight="1">
      <c r="A186" s="15" t="s">
        <v>194</v>
      </c>
      <c r="B186" s="19" t="s">
        <v>1</v>
      </c>
      <c r="C186" s="10" t="s">
        <v>2115</v>
      </c>
      <c r="D186" s="56" t="s">
        <v>1</v>
      </c>
      <c r="E186" s="52"/>
      <c r="F186" s="4"/>
      <c r="G186" s="4"/>
      <c r="H186" s="17" t="s">
        <v>34</v>
      </c>
    </row>
    <row r="187" spans="1:8" ht="21.75" customHeight="1">
      <c r="A187" s="15" t="s">
        <v>855</v>
      </c>
      <c r="B187" s="19" t="s">
        <v>1</v>
      </c>
      <c r="C187" s="5" t="s">
        <v>1170</v>
      </c>
      <c r="D187" s="56" t="s">
        <v>7</v>
      </c>
      <c r="E187" s="53">
        <v>5</v>
      </c>
      <c r="F187" s="6"/>
      <c r="G187" s="4"/>
      <c r="H187" s="17" t="s">
        <v>529</v>
      </c>
    </row>
    <row r="188" spans="1:8" ht="21.75" customHeight="1">
      <c r="A188" s="15" t="s">
        <v>1460</v>
      </c>
      <c r="B188" s="19" t="s">
        <v>1</v>
      </c>
      <c r="C188" s="5" t="s">
        <v>382</v>
      </c>
      <c r="D188" s="56" t="s">
        <v>7</v>
      </c>
      <c r="E188" s="53">
        <v>20</v>
      </c>
      <c r="F188" s="6"/>
      <c r="G188" s="4"/>
      <c r="H188" s="17" t="s">
        <v>1461</v>
      </c>
    </row>
    <row r="189" spans="1:8" ht="21.75" customHeight="1">
      <c r="A189" s="15" t="s">
        <v>2116</v>
      </c>
      <c r="B189" s="19" t="s">
        <v>1</v>
      </c>
      <c r="C189" s="5" t="s">
        <v>1314</v>
      </c>
      <c r="D189" s="56" t="s">
        <v>7</v>
      </c>
      <c r="E189" s="53">
        <v>9</v>
      </c>
      <c r="F189" s="6"/>
      <c r="G189" s="4"/>
      <c r="H189" s="17" t="s">
        <v>2428</v>
      </c>
    </row>
    <row r="190" spans="1:8" ht="21.75" customHeight="1">
      <c r="A190" s="15" t="s">
        <v>195</v>
      </c>
      <c r="B190" s="19" t="s">
        <v>1</v>
      </c>
      <c r="C190" s="5" t="s">
        <v>1462</v>
      </c>
      <c r="D190" s="56" t="s">
        <v>7</v>
      </c>
      <c r="E190" s="53">
        <v>8</v>
      </c>
      <c r="F190" s="6"/>
      <c r="G190" s="4"/>
      <c r="H190" s="17" t="s">
        <v>1172</v>
      </c>
    </row>
    <row r="191" spans="1:8" ht="21.75" customHeight="1">
      <c r="A191" s="15" t="s">
        <v>1019</v>
      </c>
      <c r="B191" s="19" t="s">
        <v>1</v>
      </c>
      <c r="C191" s="5" t="s">
        <v>1020</v>
      </c>
      <c r="D191" s="56" t="s">
        <v>7</v>
      </c>
      <c r="E191" s="53">
        <v>8</v>
      </c>
      <c r="F191" s="6"/>
      <c r="G191" s="4"/>
      <c r="H191" s="17" t="s">
        <v>1800</v>
      </c>
    </row>
    <row r="192" spans="1:8" ht="33" customHeight="1">
      <c r="A192" s="15" t="s">
        <v>2430</v>
      </c>
      <c r="B192" s="19" t="s">
        <v>1</v>
      </c>
      <c r="C192" s="12" t="s">
        <v>1021</v>
      </c>
      <c r="D192" s="56" t="s">
        <v>1</v>
      </c>
      <c r="E192" s="52"/>
      <c r="F192" s="4"/>
      <c r="G192" s="4"/>
      <c r="H192" s="17" t="s">
        <v>1618</v>
      </c>
    </row>
    <row r="193" spans="1:8" ht="21.75" customHeight="1">
      <c r="A193" s="15" t="s">
        <v>856</v>
      </c>
      <c r="B193" s="19" t="s">
        <v>1</v>
      </c>
      <c r="C193" s="10" t="s">
        <v>2115</v>
      </c>
      <c r="D193" s="56" t="s">
        <v>1</v>
      </c>
      <c r="E193" s="52"/>
      <c r="F193" s="4"/>
      <c r="G193" s="4"/>
      <c r="H193" s="17" t="s">
        <v>857</v>
      </c>
    </row>
    <row r="194" spans="1:8" ht="21.75" customHeight="1">
      <c r="A194" s="15" t="s">
        <v>1952</v>
      </c>
      <c r="B194" s="19" t="s">
        <v>1</v>
      </c>
      <c r="C194" s="5" t="s">
        <v>1170</v>
      </c>
      <c r="D194" s="56" t="s">
        <v>7</v>
      </c>
      <c r="E194" s="53">
        <v>2</v>
      </c>
      <c r="F194" s="6"/>
      <c r="G194" s="4"/>
      <c r="H194" s="17" t="s">
        <v>1953</v>
      </c>
    </row>
    <row r="195" spans="1:8" ht="21.75" customHeight="1">
      <c r="A195" s="15" t="s">
        <v>1463</v>
      </c>
      <c r="B195" s="19" t="s">
        <v>1</v>
      </c>
      <c r="C195" s="10" t="s">
        <v>532</v>
      </c>
      <c r="D195" s="56" t="s">
        <v>1</v>
      </c>
      <c r="E195" s="52"/>
      <c r="F195" s="4"/>
      <c r="G195" s="4"/>
      <c r="H195" s="17" t="s">
        <v>1173</v>
      </c>
    </row>
    <row r="196" spans="1:8" ht="21.75" customHeight="1">
      <c r="A196" s="15" t="s">
        <v>677</v>
      </c>
      <c r="B196" s="19" t="s">
        <v>1</v>
      </c>
      <c r="C196" s="5" t="s">
        <v>858</v>
      </c>
      <c r="D196" s="56" t="s">
        <v>7</v>
      </c>
      <c r="E196" s="53">
        <v>4</v>
      </c>
      <c r="F196" s="6"/>
      <c r="G196" s="4"/>
      <c r="H196" s="17" t="s">
        <v>859</v>
      </c>
    </row>
    <row r="197" spans="1:8" ht="21.75" customHeight="1">
      <c r="A197" s="15" t="s">
        <v>1315</v>
      </c>
      <c r="B197" s="19" t="s">
        <v>1</v>
      </c>
      <c r="C197" s="5" t="s">
        <v>1316</v>
      </c>
      <c r="D197" s="56" t="s">
        <v>7</v>
      </c>
      <c r="E197" s="53">
        <v>0.5</v>
      </c>
      <c r="F197" s="6"/>
      <c r="G197" s="4"/>
      <c r="H197" s="17" t="s">
        <v>381</v>
      </c>
    </row>
    <row r="198" spans="1:8" ht="21.75" customHeight="1">
      <c r="A198" s="15" t="s">
        <v>535</v>
      </c>
      <c r="B198" s="19" t="s">
        <v>1</v>
      </c>
      <c r="C198" s="12" t="s">
        <v>35</v>
      </c>
      <c r="D198" s="56" t="s">
        <v>1</v>
      </c>
      <c r="E198" s="52"/>
      <c r="F198" s="4"/>
      <c r="G198" s="4"/>
      <c r="H198" s="17" t="s">
        <v>1615</v>
      </c>
    </row>
    <row r="199" spans="1:8" ht="33" customHeight="1">
      <c r="A199" s="15" t="s">
        <v>2117</v>
      </c>
      <c r="B199" s="19" t="s">
        <v>1</v>
      </c>
      <c r="C199" s="5" t="s">
        <v>1954</v>
      </c>
      <c r="D199" s="56" t="s">
        <v>1755</v>
      </c>
      <c r="E199" s="53">
        <v>4</v>
      </c>
      <c r="F199" s="6"/>
      <c r="G199" s="4"/>
      <c r="H199" s="17" t="s">
        <v>1313</v>
      </c>
    </row>
    <row r="200" spans="1:8" ht="21.75" customHeight="1">
      <c r="A200" s="15" t="s">
        <v>1318</v>
      </c>
      <c r="B200" s="19" t="s">
        <v>1</v>
      </c>
      <c r="C200" s="12" t="s">
        <v>1319</v>
      </c>
      <c r="D200" s="56" t="s">
        <v>1</v>
      </c>
      <c r="E200" s="52"/>
      <c r="F200" s="4"/>
      <c r="G200" s="4"/>
      <c r="H200" s="17" t="s">
        <v>196</v>
      </c>
    </row>
    <row r="201" spans="1:8" ht="21.75" customHeight="1">
      <c r="A201" s="15" t="s">
        <v>860</v>
      </c>
      <c r="B201" s="19" t="s">
        <v>1</v>
      </c>
      <c r="C201" s="10" t="s">
        <v>180</v>
      </c>
      <c r="D201" s="56" t="s">
        <v>1</v>
      </c>
      <c r="E201" s="52"/>
      <c r="F201" s="4"/>
      <c r="G201" s="4"/>
      <c r="H201" s="17" t="s">
        <v>1317</v>
      </c>
    </row>
    <row r="202" spans="1:8" ht="33" customHeight="1">
      <c r="A202" s="15" t="s">
        <v>1464</v>
      </c>
      <c r="B202" s="19" t="s">
        <v>1</v>
      </c>
      <c r="C202" s="5" t="s">
        <v>1801</v>
      </c>
      <c r="D202" s="56" t="s">
        <v>1924</v>
      </c>
      <c r="E202" s="53">
        <v>40</v>
      </c>
      <c r="F202" s="6"/>
      <c r="G202" s="4"/>
      <c r="H202" s="17" t="s">
        <v>197</v>
      </c>
    </row>
    <row r="203" spans="1:8" ht="33" customHeight="1">
      <c r="A203" s="15" t="s">
        <v>1465</v>
      </c>
      <c r="B203" s="19" t="s">
        <v>1</v>
      </c>
      <c r="C203" s="10" t="s">
        <v>1802</v>
      </c>
      <c r="D203" s="56" t="s">
        <v>1</v>
      </c>
      <c r="E203" s="52"/>
      <c r="F203" s="4"/>
      <c r="G203" s="4"/>
      <c r="H203" s="17" t="s">
        <v>1955</v>
      </c>
    </row>
    <row r="204" spans="1:8" ht="21.75" customHeight="1">
      <c r="A204" s="15" t="s">
        <v>198</v>
      </c>
      <c r="B204" s="19" t="s">
        <v>1</v>
      </c>
      <c r="C204" s="5" t="s">
        <v>1956</v>
      </c>
      <c r="D204" s="56" t="s">
        <v>1924</v>
      </c>
      <c r="E204" s="53">
        <v>200</v>
      </c>
      <c r="F204" s="6"/>
      <c r="G204" s="4"/>
      <c r="H204" s="17" t="s">
        <v>36</v>
      </c>
    </row>
    <row r="205" spans="1:8" ht="21.75" customHeight="1">
      <c r="A205" s="15" t="s">
        <v>2118</v>
      </c>
      <c r="B205" s="19" t="s">
        <v>1</v>
      </c>
      <c r="C205" s="10" t="s">
        <v>376</v>
      </c>
      <c r="D205" s="56" t="s">
        <v>1</v>
      </c>
      <c r="E205" s="52"/>
      <c r="F205" s="4"/>
      <c r="G205" s="4"/>
      <c r="H205" s="17" t="s">
        <v>2119</v>
      </c>
    </row>
    <row r="206" spans="1:8" ht="33" customHeight="1">
      <c r="A206" s="15" t="s">
        <v>1466</v>
      </c>
      <c r="B206" s="19" t="s">
        <v>1</v>
      </c>
      <c r="C206" s="5" t="s">
        <v>861</v>
      </c>
      <c r="D206" s="56" t="s">
        <v>1924</v>
      </c>
      <c r="E206" s="53">
        <v>200</v>
      </c>
      <c r="F206" s="6"/>
      <c r="G206" s="4"/>
      <c r="H206" s="17" t="s">
        <v>676</v>
      </c>
    </row>
    <row r="207" spans="1:8" ht="21.75" customHeight="1">
      <c r="A207" s="15" t="s">
        <v>1957</v>
      </c>
      <c r="B207" s="19" t="s">
        <v>1</v>
      </c>
      <c r="C207" s="12" t="s">
        <v>383</v>
      </c>
      <c r="D207" s="56" t="s">
        <v>1</v>
      </c>
      <c r="E207" s="52"/>
      <c r="F207" s="4"/>
      <c r="G207" s="4"/>
      <c r="H207" s="17" t="s">
        <v>1620</v>
      </c>
    </row>
    <row r="208" spans="1:8" ht="21.75" customHeight="1">
      <c r="A208" s="15" t="s">
        <v>2120</v>
      </c>
      <c r="B208" s="19" t="s">
        <v>1</v>
      </c>
      <c r="C208" s="10" t="s">
        <v>2282</v>
      </c>
      <c r="D208" s="56" t="s">
        <v>1</v>
      </c>
      <c r="E208" s="52"/>
      <c r="F208" s="4"/>
      <c r="G208" s="4"/>
      <c r="H208" s="17" t="s">
        <v>1320</v>
      </c>
    </row>
    <row r="209" spans="1:8" ht="33" customHeight="1">
      <c r="A209" s="15" t="s">
        <v>1322</v>
      </c>
      <c r="B209" s="19" t="s">
        <v>1</v>
      </c>
      <c r="C209" s="5" t="s">
        <v>536</v>
      </c>
      <c r="D209" s="56" t="s">
        <v>163</v>
      </c>
      <c r="E209" s="53">
        <v>15</v>
      </c>
      <c r="F209" s="6"/>
      <c r="G209" s="4"/>
      <c r="H209" s="17" t="s">
        <v>1958</v>
      </c>
    </row>
    <row r="210" spans="1:8" ht="12.75" customHeight="1">
      <c r="A210" s="8"/>
      <c r="B210" s="8"/>
      <c r="C210" s="8"/>
      <c r="D210" s="57"/>
      <c r="E210" s="51"/>
      <c r="F210" s="11"/>
      <c r="G210" s="11"/>
      <c r="H210" s="17"/>
    </row>
    <row r="211" spans="1:8" ht="18" customHeight="1">
      <c r="A211" s="28"/>
      <c r="B211" s="21"/>
      <c r="C211" s="21" t="s">
        <v>1759</v>
      </c>
      <c r="D211" s="7"/>
      <c r="E211" s="50"/>
      <c r="F211" s="7"/>
      <c r="G211" s="31"/>
      <c r="H211" s="17"/>
    </row>
    <row r="212" spans="1:8" ht="15.75" customHeight="1">
      <c r="A212" s="64" t="s">
        <v>38</v>
      </c>
      <c r="B212" s="64"/>
      <c r="C212" s="64"/>
      <c r="D212" s="64"/>
      <c r="E212" s="64"/>
      <c r="F212" s="64"/>
      <c r="G212" s="64"/>
      <c r="H212" s="17"/>
    </row>
    <row r="213" spans="1:7" ht="12.75" customHeight="1">
      <c r="A213" s="9" t="s">
        <v>342</v>
      </c>
      <c r="B213" s="3"/>
      <c r="C213" s="9" t="s">
        <v>154</v>
      </c>
      <c r="D213" s="3"/>
      <c r="E213" s="49"/>
      <c r="F213" s="3"/>
      <c r="G213" s="14" t="str">
        <f>UPPER("Bill of Quantities")</f>
        <v>BILL OF QUANTITIES</v>
      </c>
    </row>
    <row r="214" spans="1:7" ht="12.75" customHeight="1">
      <c r="A214" s="9">
        <f>IF(C214="","","CONTRACT TITLE: ")</f>
      </c>
      <c r="B214" s="9"/>
      <c r="C214" s="61"/>
      <c r="D214" s="61"/>
      <c r="E214" s="61"/>
      <c r="F214" s="61"/>
      <c r="G214" s="61"/>
    </row>
    <row r="215" spans="1:7" ht="12.75" customHeight="1">
      <c r="A215" s="9" t="str">
        <f>IF((B215&amp;C215)="","",UPPER("BILL:"))</f>
        <v>BILL:</v>
      </c>
      <c r="B215" s="3"/>
      <c r="C215" s="62" t="s">
        <v>22</v>
      </c>
      <c r="D215" s="62"/>
      <c r="E215" s="62"/>
      <c r="F215" s="62"/>
      <c r="G215" s="62"/>
    </row>
    <row r="216" spans="1:7" ht="12.75" customHeight="1" hidden="1">
      <c r="A216" s="9" t="str">
        <f>IF(C216="","","SERIES:")</f>
        <v>SERIES:</v>
      </c>
      <c r="B216" s="3"/>
      <c r="C216" s="62" t="s">
        <v>1751</v>
      </c>
      <c r="D216" s="62"/>
      <c r="E216" s="62"/>
      <c r="F216" s="62"/>
      <c r="G216" s="62"/>
    </row>
    <row r="217" spans="1:7" ht="12.75" customHeight="1">
      <c r="A217" s="9" t="str">
        <f>IF(C217="","","SECTION:")</f>
        <v>SECTION:</v>
      </c>
      <c r="B217" s="3"/>
      <c r="C217" s="63" t="s">
        <v>2111</v>
      </c>
      <c r="D217" s="63"/>
      <c r="E217" s="63"/>
      <c r="F217" s="63"/>
      <c r="G217" s="63"/>
    </row>
    <row r="218" spans="1:8" ht="28.5" customHeight="1">
      <c r="A218" s="2" t="s">
        <v>2</v>
      </c>
      <c r="B218" s="20" t="s">
        <v>1916</v>
      </c>
      <c r="C218" s="2" t="s">
        <v>152</v>
      </c>
      <c r="D218" s="2" t="s">
        <v>0</v>
      </c>
      <c r="E218" s="2" t="s">
        <v>1293</v>
      </c>
      <c r="F218" s="2" t="s">
        <v>640</v>
      </c>
      <c r="G218" s="2" t="s">
        <v>1426</v>
      </c>
      <c r="H218" s="18" t="s">
        <v>982</v>
      </c>
    </row>
    <row r="219" spans="1:7" ht="4.5" customHeight="1">
      <c r="A219" s="1"/>
      <c r="B219" s="1"/>
      <c r="C219" s="1"/>
      <c r="D219" s="1"/>
      <c r="E219" s="1"/>
      <c r="F219" s="1"/>
      <c r="G219" s="1"/>
    </row>
    <row r="220" spans="1:7" ht="18" customHeight="1">
      <c r="A220" s="22"/>
      <c r="B220" s="23"/>
      <c r="C220" s="23" t="s">
        <v>1135</v>
      </c>
      <c r="D220" s="13"/>
      <c r="E220" s="51"/>
      <c r="F220" s="22"/>
      <c r="G220" s="29"/>
    </row>
    <row r="221" spans="1:7" ht="4.5" customHeight="1">
      <c r="A221" s="22"/>
      <c r="B221" s="13"/>
      <c r="C221" s="13"/>
      <c r="D221" s="13"/>
      <c r="E221" s="51"/>
      <c r="F221" s="13"/>
      <c r="G221" s="30"/>
    </row>
    <row r="222" spans="1:8" ht="33" customHeight="1">
      <c r="A222" s="15" t="s">
        <v>37</v>
      </c>
      <c r="B222" s="19" t="s">
        <v>1</v>
      </c>
      <c r="C222" s="12" t="s">
        <v>2283</v>
      </c>
      <c r="D222" s="56" t="s">
        <v>1</v>
      </c>
      <c r="E222" s="52"/>
      <c r="F222" s="4"/>
      <c r="G222" s="4"/>
      <c r="H222" s="17" t="s">
        <v>2121</v>
      </c>
    </row>
    <row r="223" spans="1:8" ht="21.75" customHeight="1">
      <c r="A223" s="15" t="s">
        <v>862</v>
      </c>
      <c r="B223" s="19" t="s">
        <v>1</v>
      </c>
      <c r="C223" s="5" t="s">
        <v>199</v>
      </c>
      <c r="D223" s="56" t="s">
        <v>1924</v>
      </c>
      <c r="E223" s="52">
        <v>10</v>
      </c>
      <c r="F223" s="6"/>
      <c r="G223" s="59" t="s">
        <v>1921</v>
      </c>
      <c r="H223" s="17" t="s">
        <v>1467</v>
      </c>
    </row>
    <row r="224" spans="1:8" ht="21.75" customHeight="1">
      <c r="A224" s="15" t="s">
        <v>1468</v>
      </c>
      <c r="B224" s="19" t="s">
        <v>1</v>
      </c>
      <c r="C224" s="5" t="s">
        <v>1462</v>
      </c>
      <c r="D224" s="56" t="s">
        <v>1924</v>
      </c>
      <c r="E224" s="53">
        <v>35</v>
      </c>
      <c r="F224" s="6"/>
      <c r="G224" s="4"/>
      <c r="H224" s="17" t="s">
        <v>2284</v>
      </c>
    </row>
    <row r="225" spans="1:8" ht="21.75" customHeight="1">
      <c r="A225" s="15" t="s">
        <v>2122</v>
      </c>
      <c r="B225" s="19" t="s">
        <v>1</v>
      </c>
      <c r="C225" s="5" t="s">
        <v>863</v>
      </c>
      <c r="D225" s="56" t="s">
        <v>1924</v>
      </c>
      <c r="E225" s="53">
        <v>12</v>
      </c>
      <c r="F225" s="6"/>
      <c r="G225" s="4"/>
      <c r="H225" s="17" t="s">
        <v>1175</v>
      </c>
    </row>
    <row r="226" spans="1:8" ht="21.75" customHeight="1">
      <c r="A226" s="15" t="s">
        <v>679</v>
      </c>
      <c r="B226" s="19" t="s">
        <v>1</v>
      </c>
      <c r="C226" s="12" t="s">
        <v>39</v>
      </c>
      <c r="D226" s="56" t="s">
        <v>1</v>
      </c>
      <c r="E226" s="52"/>
      <c r="F226" s="4"/>
      <c r="G226" s="4"/>
      <c r="H226" s="17" t="s">
        <v>1174</v>
      </c>
    </row>
    <row r="227" spans="1:8" ht="33" customHeight="1">
      <c r="A227" s="15" t="s">
        <v>2123</v>
      </c>
      <c r="B227" s="19" t="s">
        <v>1</v>
      </c>
      <c r="C227" s="5" t="s">
        <v>1022</v>
      </c>
      <c r="D227" s="56" t="s">
        <v>1924</v>
      </c>
      <c r="E227" s="53">
        <v>68</v>
      </c>
      <c r="F227" s="6"/>
      <c r="G227" s="4"/>
      <c r="H227" s="17" t="s">
        <v>2429</v>
      </c>
    </row>
    <row r="228" spans="1:8" ht="21.75" customHeight="1">
      <c r="A228" s="15" t="s">
        <v>1323</v>
      </c>
      <c r="B228" s="19" t="s">
        <v>1</v>
      </c>
      <c r="C228" s="12" t="s">
        <v>39</v>
      </c>
      <c r="D228" s="56" t="s">
        <v>1</v>
      </c>
      <c r="E228" s="52"/>
      <c r="F228" s="4"/>
      <c r="G228" s="4"/>
      <c r="H228" s="17" t="s">
        <v>200</v>
      </c>
    </row>
    <row r="229" spans="1:8" ht="33" customHeight="1">
      <c r="A229" s="15" t="s">
        <v>864</v>
      </c>
      <c r="B229" s="19" t="s">
        <v>1</v>
      </c>
      <c r="C229" s="5" t="s">
        <v>2124</v>
      </c>
      <c r="D229" s="56" t="s">
        <v>1924</v>
      </c>
      <c r="E229" s="53">
        <v>52</v>
      </c>
      <c r="F229" s="6"/>
      <c r="G229" s="4"/>
      <c r="H229" s="17" t="s">
        <v>1469</v>
      </c>
    </row>
    <row r="230" spans="1:8" ht="21.75" customHeight="1">
      <c r="A230" s="15" t="s">
        <v>1959</v>
      </c>
      <c r="B230" s="19" t="s">
        <v>1</v>
      </c>
      <c r="C230" s="12" t="s">
        <v>1470</v>
      </c>
      <c r="D230" s="56" t="s">
        <v>1</v>
      </c>
      <c r="E230" s="52"/>
      <c r="F230" s="4"/>
      <c r="G230" s="4"/>
      <c r="H230" s="17" t="s">
        <v>534</v>
      </c>
    </row>
    <row r="231" spans="1:8" ht="33" customHeight="1">
      <c r="A231" s="15" t="s">
        <v>2125</v>
      </c>
      <c r="B231" s="19" t="s">
        <v>1</v>
      </c>
      <c r="C231" s="10" t="s">
        <v>2431</v>
      </c>
      <c r="D231" s="56" t="s">
        <v>1</v>
      </c>
      <c r="E231" s="52"/>
      <c r="F231" s="4"/>
      <c r="G231" s="4"/>
      <c r="H231" s="17" t="s">
        <v>2432</v>
      </c>
    </row>
    <row r="232" spans="1:8" ht="21.75" customHeight="1">
      <c r="A232" s="15" t="s">
        <v>538</v>
      </c>
      <c r="B232" s="19" t="s">
        <v>1</v>
      </c>
      <c r="C232" s="5" t="s">
        <v>386</v>
      </c>
      <c r="D232" s="56" t="s">
        <v>2285</v>
      </c>
      <c r="E232" s="53">
        <v>1</v>
      </c>
      <c r="F232" s="6"/>
      <c r="G232" s="4"/>
      <c r="H232" s="17" t="s">
        <v>1321</v>
      </c>
    </row>
    <row r="233" spans="1:8" ht="21.75" customHeight="1">
      <c r="A233" s="15" t="s">
        <v>201</v>
      </c>
      <c r="B233" s="19" t="s">
        <v>1</v>
      </c>
      <c r="C233" s="5" t="s">
        <v>1960</v>
      </c>
      <c r="D233" s="56" t="s">
        <v>2285</v>
      </c>
      <c r="E233" s="53">
        <v>0.75</v>
      </c>
      <c r="F233" s="6"/>
      <c r="G233" s="4"/>
      <c r="H233" s="17" t="s">
        <v>678</v>
      </c>
    </row>
    <row r="234" spans="1:8" ht="21.75" customHeight="1">
      <c r="A234" s="15" t="s">
        <v>865</v>
      </c>
      <c r="B234" s="19" t="s">
        <v>1</v>
      </c>
      <c r="C234" s="5" t="s">
        <v>40</v>
      </c>
      <c r="D234" s="56" t="s">
        <v>2285</v>
      </c>
      <c r="E234" s="53">
        <v>1</v>
      </c>
      <c r="F234" s="6"/>
      <c r="G234" s="4"/>
      <c r="H234" s="17" t="s">
        <v>1621</v>
      </c>
    </row>
    <row r="235" spans="1:8" ht="21.75" customHeight="1">
      <c r="A235" s="15" t="s">
        <v>1471</v>
      </c>
      <c r="B235" s="19" t="s">
        <v>1</v>
      </c>
      <c r="C235" s="5" t="s">
        <v>539</v>
      </c>
      <c r="D235" s="56" t="s">
        <v>2285</v>
      </c>
      <c r="E235" s="53">
        <v>0.75</v>
      </c>
      <c r="F235" s="6"/>
      <c r="G235" s="4"/>
      <c r="H235" s="17" t="s">
        <v>1176</v>
      </c>
    </row>
    <row r="236" spans="1:8" ht="21.75" customHeight="1">
      <c r="A236" s="15" t="s">
        <v>2126</v>
      </c>
      <c r="B236" s="19" t="s">
        <v>1</v>
      </c>
      <c r="C236" s="5" t="s">
        <v>681</v>
      </c>
      <c r="D236" s="56" t="s">
        <v>2285</v>
      </c>
      <c r="E236" s="53">
        <v>0.75</v>
      </c>
      <c r="F236" s="6"/>
      <c r="G236" s="4"/>
      <c r="H236" s="17" t="s">
        <v>2286</v>
      </c>
    </row>
    <row r="237" spans="1:8" ht="33" customHeight="1">
      <c r="A237" s="15" t="s">
        <v>202</v>
      </c>
      <c r="B237" s="19" t="s">
        <v>1</v>
      </c>
      <c r="C237" s="10" t="s">
        <v>1325</v>
      </c>
      <c r="D237" s="56" t="s">
        <v>1</v>
      </c>
      <c r="E237" s="52"/>
      <c r="F237" s="4"/>
      <c r="G237" s="4"/>
      <c r="H237" s="17" t="s">
        <v>866</v>
      </c>
    </row>
    <row r="238" spans="1:8" ht="21.75" customHeight="1">
      <c r="A238" s="15" t="s">
        <v>1803</v>
      </c>
      <c r="B238" s="19" t="s">
        <v>1</v>
      </c>
      <c r="C238" s="5" t="s">
        <v>1472</v>
      </c>
      <c r="D238" s="56" t="s">
        <v>2285</v>
      </c>
      <c r="E238" s="53">
        <v>0.75</v>
      </c>
      <c r="F238" s="6"/>
      <c r="G238" s="4"/>
      <c r="H238" s="17" t="s">
        <v>1804</v>
      </c>
    </row>
    <row r="239" spans="1:8" ht="21.75" customHeight="1">
      <c r="A239" s="15" t="s">
        <v>1961</v>
      </c>
      <c r="B239" s="19" t="s">
        <v>1</v>
      </c>
      <c r="C239" s="12" t="s">
        <v>540</v>
      </c>
      <c r="D239" s="56" t="s">
        <v>1</v>
      </c>
      <c r="E239" s="52"/>
      <c r="F239" s="4"/>
      <c r="G239" s="4"/>
      <c r="H239" s="17" t="s">
        <v>1962</v>
      </c>
    </row>
    <row r="240" spans="1:8" ht="33" customHeight="1">
      <c r="A240" s="15" t="s">
        <v>203</v>
      </c>
      <c r="B240" s="19" t="s">
        <v>1</v>
      </c>
      <c r="C240" s="5" t="s">
        <v>1178</v>
      </c>
      <c r="D240" s="56" t="s">
        <v>1924</v>
      </c>
      <c r="E240" s="53">
        <v>75</v>
      </c>
      <c r="F240" s="6"/>
      <c r="G240" s="4"/>
      <c r="H240" s="17" t="s">
        <v>1324</v>
      </c>
    </row>
    <row r="241" spans="1:8" ht="21.75" customHeight="1">
      <c r="A241" s="15" t="s">
        <v>41</v>
      </c>
      <c r="B241" s="19" t="s">
        <v>1</v>
      </c>
      <c r="C241" s="12" t="s">
        <v>204</v>
      </c>
      <c r="D241" s="56" t="s">
        <v>1</v>
      </c>
      <c r="E241" s="52"/>
      <c r="F241" s="4"/>
      <c r="G241" s="4"/>
      <c r="H241" s="17" t="s">
        <v>1326</v>
      </c>
    </row>
    <row r="242" spans="1:8" ht="33" customHeight="1">
      <c r="A242" s="15" t="s">
        <v>1473</v>
      </c>
      <c r="B242" s="19" t="s">
        <v>1</v>
      </c>
      <c r="C242" s="10" t="s">
        <v>1179</v>
      </c>
      <c r="D242" s="56" t="s">
        <v>1</v>
      </c>
      <c r="E242" s="52"/>
      <c r="F242" s="4"/>
      <c r="G242" s="4"/>
      <c r="H242" s="17" t="s">
        <v>205</v>
      </c>
    </row>
    <row r="243" spans="1:8" ht="21.75" customHeight="1">
      <c r="A243" s="15" t="s">
        <v>541</v>
      </c>
      <c r="B243" s="19" t="s">
        <v>1</v>
      </c>
      <c r="C243" s="5" t="s">
        <v>1328</v>
      </c>
      <c r="D243" s="56" t="s">
        <v>163</v>
      </c>
      <c r="E243" s="53">
        <v>70</v>
      </c>
      <c r="F243" s="6"/>
      <c r="G243" s="4"/>
      <c r="H243" s="17" t="s">
        <v>1622</v>
      </c>
    </row>
    <row r="244" spans="1:8" ht="21.75" customHeight="1">
      <c r="A244" s="15" t="s">
        <v>2127</v>
      </c>
      <c r="B244" s="19" t="s">
        <v>1</v>
      </c>
      <c r="C244" s="10" t="s">
        <v>682</v>
      </c>
      <c r="D244" s="56" t="s">
        <v>1</v>
      </c>
      <c r="E244" s="52"/>
      <c r="F244" s="4"/>
      <c r="G244" s="4"/>
      <c r="H244" s="17" t="s">
        <v>2287</v>
      </c>
    </row>
    <row r="245" spans="1:8" ht="21.75" customHeight="1">
      <c r="A245" s="15" t="s">
        <v>1805</v>
      </c>
      <c r="B245" s="19" t="s">
        <v>1</v>
      </c>
      <c r="C245" s="5" t="s">
        <v>206</v>
      </c>
      <c r="D245" s="56" t="s">
        <v>163</v>
      </c>
      <c r="E245" s="53">
        <v>40</v>
      </c>
      <c r="F245" s="6"/>
      <c r="G245" s="4"/>
      <c r="H245" s="17" t="s">
        <v>2288</v>
      </c>
    </row>
    <row r="246" spans="1:7" ht="12.75" customHeight="1">
      <c r="A246" s="8"/>
      <c r="B246" s="8"/>
      <c r="C246" s="8"/>
      <c r="D246" s="57"/>
      <c r="E246" s="51"/>
      <c r="F246" s="11"/>
      <c r="G246" s="11"/>
    </row>
    <row r="247" spans="1:7" ht="12.75" customHeight="1">
      <c r="A247" s="8"/>
      <c r="B247" s="8"/>
      <c r="C247" s="8"/>
      <c r="D247" s="57"/>
      <c r="E247" s="51"/>
      <c r="F247" s="11"/>
      <c r="G247" s="11"/>
    </row>
    <row r="248" spans="1:7" ht="12.75" customHeight="1">
      <c r="A248" s="8"/>
      <c r="B248" s="8"/>
      <c r="C248" s="8"/>
      <c r="D248" s="57"/>
      <c r="E248" s="51"/>
      <c r="F248" s="11"/>
      <c r="G248" s="11"/>
    </row>
    <row r="249" spans="1:7" ht="8.25" customHeight="1">
      <c r="A249" s="8"/>
      <c r="B249" s="8"/>
      <c r="C249" s="8"/>
      <c r="D249" s="57"/>
      <c r="E249" s="51"/>
      <c r="F249" s="11"/>
      <c r="G249" s="11"/>
    </row>
    <row r="250" spans="1:7" ht="18" customHeight="1">
      <c r="A250" s="26" t="str">
        <f>"TOTAL FOR "&amp;UPPER("Section")&amp;"  3.4 CARRIED FORWARD TO SUMMARY"</f>
        <v>TOTAL FOR SECTION  3.4 CARRIED FORWARD TO SUMMARY</v>
      </c>
      <c r="B250" s="7"/>
      <c r="C250" s="7"/>
      <c r="D250" s="7"/>
      <c r="E250" s="50"/>
      <c r="F250" s="27"/>
      <c r="G250" s="25"/>
    </row>
    <row r="251" spans="1:7" ht="15.75" customHeight="1">
      <c r="A251" s="64" t="s">
        <v>680</v>
      </c>
      <c r="B251" s="64"/>
      <c r="C251" s="64"/>
      <c r="D251" s="64"/>
      <c r="E251" s="64"/>
      <c r="F251" s="64"/>
      <c r="G251" s="64"/>
    </row>
    <row r="252" spans="1:7" ht="12.75" customHeight="1">
      <c r="A252" s="9" t="s">
        <v>342</v>
      </c>
      <c r="B252" s="3"/>
      <c r="C252" s="9" t="s">
        <v>154</v>
      </c>
      <c r="D252" s="3"/>
      <c r="E252" s="49"/>
      <c r="F252" s="3"/>
      <c r="G252" s="14" t="str">
        <f>UPPER("Bill of Quantities")</f>
        <v>BILL OF QUANTITIES</v>
      </c>
    </row>
    <row r="253" spans="1:7" ht="12.75" customHeight="1">
      <c r="A253" s="9">
        <f>IF(C253="","","CONTRACT TITLE: ")</f>
      </c>
      <c r="B253" s="9"/>
      <c r="C253" s="61"/>
      <c r="D253" s="61"/>
      <c r="E253" s="61"/>
      <c r="F253" s="61"/>
      <c r="G253" s="61"/>
    </row>
    <row r="254" spans="1:7" ht="12.75" customHeight="1">
      <c r="A254" s="9" t="str">
        <f>IF((B254&amp;C254)="","",UPPER("BILL:"))</f>
        <v>BILL:</v>
      </c>
      <c r="B254" s="3"/>
      <c r="C254" s="62" t="s">
        <v>22</v>
      </c>
      <c r="D254" s="62"/>
      <c r="E254" s="62"/>
      <c r="F254" s="62"/>
      <c r="G254" s="62"/>
    </row>
    <row r="255" spans="1:7" ht="12.75" customHeight="1" hidden="1">
      <c r="A255" s="9" t="str">
        <f>IF(C255="","","SERIES:")</f>
        <v>SERIES:</v>
      </c>
      <c r="B255" s="3"/>
      <c r="C255" s="62" t="s">
        <v>1751</v>
      </c>
      <c r="D255" s="62"/>
      <c r="E255" s="62"/>
      <c r="F255" s="62"/>
      <c r="G255" s="62"/>
    </row>
    <row r="256" spans="1:7" ht="12.75" customHeight="1">
      <c r="A256" s="9" t="str">
        <f>IF(C256="","","SECTION:")</f>
        <v>SECTION:</v>
      </c>
      <c r="B256" s="3"/>
      <c r="C256" s="63" t="s">
        <v>867</v>
      </c>
      <c r="D256" s="63"/>
      <c r="E256" s="63"/>
      <c r="F256" s="63"/>
      <c r="G256" s="63"/>
    </row>
    <row r="257" spans="1:8" ht="28.5" customHeight="1">
      <c r="A257" s="2" t="s">
        <v>2</v>
      </c>
      <c r="B257" s="20" t="s">
        <v>1916</v>
      </c>
      <c r="C257" s="2" t="s">
        <v>152</v>
      </c>
      <c r="D257" s="2" t="s">
        <v>0</v>
      </c>
      <c r="E257" s="2" t="s">
        <v>1293</v>
      </c>
      <c r="F257" s="2" t="s">
        <v>640</v>
      </c>
      <c r="G257" s="2" t="s">
        <v>1426</v>
      </c>
      <c r="H257" s="18" t="s">
        <v>982</v>
      </c>
    </row>
    <row r="258" spans="1:7" ht="4.5" customHeight="1">
      <c r="A258" s="1"/>
      <c r="B258" s="1"/>
      <c r="C258" s="1"/>
      <c r="D258" s="1"/>
      <c r="E258" s="1"/>
      <c r="F258" s="1"/>
      <c r="G258" s="1"/>
    </row>
    <row r="259" spans="1:8" ht="21.75" customHeight="1">
      <c r="A259" s="15" t="s">
        <v>542</v>
      </c>
      <c r="B259" s="19" t="s">
        <v>1</v>
      </c>
      <c r="C259" s="12" t="s">
        <v>1619</v>
      </c>
      <c r="D259" s="56" t="s">
        <v>1</v>
      </c>
      <c r="E259" s="52"/>
      <c r="F259" s="4"/>
      <c r="G259" s="4"/>
      <c r="H259" s="17" t="s">
        <v>1023</v>
      </c>
    </row>
    <row r="260" spans="1:8" ht="33" customHeight="1">
      <c r="A260" s="15" t="s">
        <v>1806</v>
      </c>
      <c r="B260" s="19" t="s">
        <v>1</v>
      </c>
      <c r="C260" s="5" t="s">
        <v>543</v>
      </c>
      <c r="D260" s="56" t="s">
        <v>1924</v>
      </c>
      <c r="E260" s="53">
        <v>20</v>
      </c>
      <c r="F260" s="6"/>
      <c r="G260" s="4"/>
      <c r="H260" s="17" t="s">
        <v>2289</v>
      </c>
    </row>
    <row r="261" spans="1:8" ht="21.75" customHeight="1">
      <c r="A261" s="15" t="s">
        <v>1177</v>
      </c>
      <c r="B261" s="19" t="s">
        <v>1</v>
      </c>
      <c r="C261" s="12" t="s">
        <v>1024</v>
      </c>
      <c r="D261" s="56" t="s">
        <v>1</v>
      </c>
      <c r="E261" s="52"/>
      <c r="F261" s="4"/>
      <c r="G261" s="4"/>
      <c r="H261" s="17" t="s">
        <v>1963</v>
      </c>
    </row>
    <row r="262" spans="1:8" ht="33" customHeight="1">
      <c r="A262" s="15" t="s">
        <v>544</v>
      </c>
      <c r="B262" s="19" t="s">
        <v>1</v>
      </c>
      <c r="C262" s="10" t="s">
        <v>684</v>
      </c>
      <c r="D262" s="56" t="s">
        <v>1</v>
      </c>
      <c r="E262" s="52"/>
      <c r="F262" s="4"/>
      <c r="G262" s="4"/>
      <c r="H262" s="17" t="s">
        <v>42</v>
      </c>
    </row>
    <row r="263" spans="1:8" ht="21.75" customHeight="1">
      <c r="A263" s="15" t="s">
        <v>868</v>
      </c>
      <c r="B263" s="19" t="s">
        <v>1</v>
      </c>
      <c r="C263" s="5" t="s">
        <v>207</v>
      </c>
      <c r="D263" s="56" t="s">
        <v>1924</v>
      </c>
      <c r="E263" s="53">
        <v>5</v>
      </c>
      <c r="F263" s="6"/>
      <c r="G263" s="4"/>
      <c r="H263" s="17" t="s">
        <v>43</v>
      </c>
    </row>
    <row r="264" spans="1:8" ht="21.75" customHeight="1">
      <c r="A264" s="15" t="s">
        <v>1625</v>
      </c>
      <c r="B264" s="19" t="s">
        <v>1</v>
      </c>
      <c r="C264" s="5" t="s">
        <v>869</v>
      </c>
      <c r="D264" s="56" t="s">
        <v>1924</v>
      </c>
      <c r="E264" s="53">
        <v>5</v>
      </c>
      <c r="F264" s="6"/>
      <c r="G264" s="4"/>
      <c r="H264" s="17" t="s">
        <v>1474</v>
      </c>
    </row>
    <row r="265" spans="1:8" ht="21.75" customHeight="1">
      <c r="A265" s="15" t="s">
        <v>2290</v>
      </c>
      <c r="B265" s="19" t="s">
        <v>1</v>
      </c>
      <c r="C265" s="5" t="s">
        <v>387</v>
      </c>
      <c r="D265" s="56" t="s">
        <v>1924</v>
      </c>
      <c r="E265" s="53">
        <v>40</v>
      </c>
      <c r="F265" s="6"/>
      <c r="G265" s="4"/>
      <c r="H265" s="17" t="s">
        <v>1475</v>
      </c>
    </row>
    <row r="266" spans="1:8" ht="21.75" customHeight="1">
      <c r="A266" s="15" t="s">
        <v>384</v>
      </c>
      <c r="B266" s="19" t="s">
        <v>1</v>
      </c>
      <c r="C266" s="5" t="s">
        <v>1329</v>
      </c>
      <c r="D266" s="56" t="s">
        <v>1924</v>
      </c>
      <c r="E266" s="53">
        <v>25</v>
      </c>
      <c r="F266" s="6"/>
      <c r="G266" s="4"/>
      <c r="H266" s="17" t="s">
        <v>385</v>
      </c>
    </row>
    <row r="267" spans="1:8" ht="21.75" customHeight="1">
      <c r="A267" s="15" t="s">
        <v>1025</v>
      </c>
      <c r="B267" s="19" t="s">
        <v>1</v>
      </c>
      <c r="C267" s="5" t="s">
        <v>388</v>
      </c>
      <c r="D267" s="56" t="s">
        <v>1924</v>
      </c>
      <c r="E267" s="53">
        <v>50</v>
      </c>
      <c r="F267" s="6"/>
      <c r="G267" s="4"/>
      <c r="H267" s="17" t="s">
        <v>1807</v>
      </c>
    </row>
    <row r="268" spans="1:8" ht="21.75" customHeight="1">
      <c r="A268" s="15" t="s">
        <v>1964</v>
      </c>
      <c r="B268" s="19" t="s">
        <v>1</v>
      </c>
      <c r="C268" s="12" t="s">
        <v>1623</v>
      </c>
      <c r="D268" s="56" t="s">
        <v>1</v>
      </c>
      <c r="E268" s="52"/>
      <c r="F268" s="4"/>
      <c r="G268" s="4"/>
      <c r="H268" s="17" t="s">
        <v>1327</v>
      </c>
    </row>
    <row r="269" spans="1:8" ht="44.25" customHeight="1">
      <c r="A269" s="15" t="s">
        <v>1808</v>
      </c>
      <c r="B269" s="19" t="s">
        <v>1</v>
      </c>
      <c r="C269" s="5" t="s">
        <v>545</v>
      </c>
      <c r="D269" s="56" t="s">
        <v>163</v>
      </c>
      <c r="E269" s="53">
        <v>1500</v>
      </c>
      <c r="F269" s="6"/>
      <c r="G269" s="4"/>
      <c r="H269" s="17" t="s">
        <v>1476</v>
      </c>
    </row>
    <row r="270" spans="1:8" ht="44.25" customHeight="1">
      <c r="A270" s="15" t="s">
        <v>44</v>
      </c>
      <c r="B270" s="19" t="s">
        <v>1</v>
      </c>
      <c r="C270" s="5" t="s">
        <v>208</v>
      </c>
      <c r="D270" s="56" t="s">
        <v>163</v>
      </c>
      <c r="E270" s="53">
        <v>1500</v>
      </c>
      <c r="F270" s="6"/>
      <c r="G270" s="4"/>
      <c r="H270" s="17" t="s">
        <v>1026</v>
      </c>
    </row>
    <row r="271" spans="1:8" ht="33" customHeight="1">
      <c r="A271" s="15" t="s">
        <v>45</v>
      </c>
      <c r="B271" s="19" t="s">
        <v>1</v>
      </c>
      <c r="C271" s="12" t="s">
        <v>2291</v>
      </c>
      <c r="D271" s="56" t="s">
        <v>1</v>
      </c>
      <c r="E271" s="52"/>
      <c r="F271" s="4"/>
      <c r="G271" s="4"/>
      <c r="H271" s="17" t="s">
        <v>2433</v>
      </c>
    </row>
    <row r="272" spans="1:8" ht="33" customHeight="1">
      <c r="A272" s="15" t="s">
        <v>685</v>
      </c>
      <c r="B272" s="19" t="s">
        <v>1</v>
      </c>
      <c r="C272" s="5" t="s">
        <v>46</v>
      </c>
      <c r="D272" s="56" t="s">
        <v>163</v>
      </c>
      <c r="E272" s="53">
        <v>25</v>
      </c>
      <c r="F272" s="6"/>
      <c r="G272" s="4"/>
      <c r="H272" s="17" t="s">
        <v>1027</v>
      </c>
    </row>
    <row r="273" spans="1:8" ht="33" customHeight="1">
      <c r="A273" s="15" t="s">
        <v>1331</v>
      </c>
      <c r="B273" s="19" t="s">
        <v>1</v>
      </c>
      <c r="C273" s="5" t="s">
        <v>546</v>
      </c>
      <c r="D273" s="56" t="s">
        <v>163</v>
      </c>
      <c r="E273" s="53">
        <v>15</v>
      </c>
      <c r="F273" s="6"/>
      <c r="G273" s="4"/>
      <c r="H273" s="17" t="s">
        <v>683</v>
      </c>
    </row>
    <row r="274" spans="1:8" ht="21.75" customHeight="1">
      <c r="A274" s="15" t="s">
        <v>687</v>
      </c>
      <c r="B274" s="19" t="s">
        <v>1</v>
      </c>
      <c r="C274" s="12" t="s">
        <v>2128</v>
      </c>
      <c r="D274" s="56" t="s">
        <v>1</v>
      </c>
      <c r="E274" s="52"/>
      <c r="F274" s="4"/>
      <c r="G274" s="4"/>
      <c r="H274" s="17" t="s">
        <v>389</v>
      </c>
    </row>
    <row r="275" spans="1:8" ht="21.75" customHeight="1">
      <c r="A275" s="15" t="s">
        <v>1965</v>
      </c>
      <c r="B275" s="19" t="s">
        <v>1</v>
      </c>
      <c r="C275" s="5" t="s">
        <v>870</v>
      </c>
      <c r="D275" s="56" t="s">
        <v>163</v>
      </c>
      <c r="E275" s="53">
        <v>20</v>
      </c>
      <c r="F275" s="6"/>
      <c r="G275" s="4"/>
      <c r="H275" s="17" t="s">
        <v>871</v>
      </c>
    </row>
    <row r="276" spans="1:8" ht="21.75" customHeight="1">
      <c r="A276" s="15" t="s">
        <v>1332</v>
      </c>
      <c r="B276" s="19" t="s">
        <v>1</v>
      </c>
      <c r="C276" s="12" t="s">
        <v>1028</v>
      </c>
      <c r="D276" s="56" t="s">
        <v>1</v>
      </c>
      <c r="E276" s="52"/>
      <c r="F276" s="4"/>
      <c r="G276" s="4"/>
      <c r="H276" s="17" t="s">
        <v>1966</v>
      </c>
    </row>
    <row r="277" spans="1:8" ht="33" customHeight="1">
      <c r="A277" s="15" t="s">
        <v>688</v>
      </c>
      <c r="B277" s="19" t="s">
        <v>1</v>
      </c>
      <c r="C277" s="10" t="s">
        <v>872</v>
      </c>
      <c r="D277" s="56" t="s">
        <v>1</v>
      </c>
      <c r="E277" s="52"/>
      <c r="F277" s="4"/>
      <c r="G277" s="4"/>
      <c r="H277" s="17" t="s">
        <v>390</v>
      </c>
    </row>
    <row r="278" spans="1:8" ht="33" customHeight="1">
      <c r="A278" s="15" t="s">
        <v>47</v>
      </c>
      <c r="B278" s="19" t="s">
        <v>1</v>
      </c>
      <c r="C278" s="5" t="s">
        <v>48</v>
      </c>
      <c r="D278" s="56" t="s">
        <v>163</v>
      </c>
      <c r="E278" s="53">
        <v>30</v>
      </c>
      <c r="F278" s="6"/>
      <c r="G278" s="4"/>
      <c r="H278" s="17" t="s">
        <v>873</v>
      </c>
    </row>
    <row r="279" spans="1:8" ht="33" customHeight="1">
      <c r="A279" s="15" t="s">
        <v>1967</v>
      </c>
      <c r="B279" s="19" t="s">
        <v>1</v>
      </c>
      <c r="C279" s="12" t="s">
        <v>2129</v>
      </c>
      <c r="D279" s="56" t="s">
        <v>1</v>
      </c>
      <c r="E279" s="52"/>
      <c r="F279" s="4"/>
      <c r="G279" s="4"/>
      <c r="H279" s="17" t="s">
        <v>686</v>
      </c>
    </row>
    <row r="280" spans="1:8" ht="21.75" customHeight="1">
      <c r="A280" s="15" t="s">
        <v>1968</v>
      </c>
      <c r="B280" s="19" t="s">
        <v>1</v>
      </c>
      <c r="C280" s="5" t="s">
        <v>1029</v>
      </c>
      <c r="D280" s="56" t="s">
        <v>1755</v>
      </c>
      <c r="E280" s="53">
        <v>4</v>
      </c>
      <c r="F280" s="6"/>
      <c r="G280" s="4"/>
      <c r="H280" s="17" t="s">
        <v>1969</v>
      </c>
    </row>
    <row r="281" spans="1:7" ht="12.75" customHeight="1">
      <c r="A281" s="8"/>
      <c r="B281" s="8"/>
      <c r="C281" s="8"/>
      <c r="D281" s="57"/>
      <c r="E281" s="51"/>
      <c r="F281" s="11"/>
      <c r="G281" s="11"/>
    </row>
    <row r="282" spans="1:7" ht="12.75" customHeight="1">
      <c r="A282" s="8"/>
      <c r="B282" s="8"/>
      <c r="C282" s="8"/>
      <c r="D282" s="57"/>
      <c r="E282" s="51"/>
      <c r="F282" s="11"/>
      <c r="G282" s="11"/>
    </row>
    <row r="283" spans="1:7" ht="12.75" customHeight="1">
      <c r="A283" s="8"/>
      <c r="B283" s="8"/>
      <c r="C283" s="8"/>
      <c r="D283" s="57"/>
      <c r="E283" s="51"/>
      <c r="F283" s="11"/>
      <c r="G283" s="11"/>
    </row>
    <row r="284" spans="1:7" ht="12.75" customHeight="1">
      <c r="A284" s="8"/>
      <c r="B284" s="8"/>
      <c r="C284" s="8"/>
      <c r="D284" s="57"/>
      <c r="E284" s="51"/>
      <c r="F284" s="11"/>
      <c r="G284" s="11"/>
    </row>
    <row r="285" spans="1:7" ht="5.25" customHeight="1">
      <c r="A285" s="8"/>
      <c r="B285" s="8"/>
      <c r="C285" s="8"/>
      <c r="D285" s="57"/>
      <c r="E285" s="51"/>
      <c r="F285" s="11"/>
      <c r="G285" s="11"/>
    </row>
    <row r="286" spans="1:7" ht="18" customHeight="1">
      <c r="A286" s="26" t="str">
        <f>"TOTAL FOR "&amp;UPPER("Section")&amp;"  3.5 CARRIED FORWARD TO SUMMARY"</f>
        <v>TOTAL FOR SECTION  3.5 CARRIED FORWARD TO SUMMARY</v>
      </c>
      <c r="B286" s="7"/>
      <c r="C286" s="7"/>
      <c r="D286" s="7"/>
      <c r="E286" s="50"/>
      <c r="F286" s="27"/>
      <c r="G286" s="25"/>
    </row>
    <row r="287" spans="1:7" ht="15.75" customHeight="1">
      <c r="A287" s="64" t="s">
        <v>1330</v>
      </c>
      <c r="B287" s="64"/>
      <c r="C287" s="64"/>
      <c r="D287" s="64"/>
      <c r="E287" s="64"/>
      <c r="F287" s="64"/>
      <c r="G287" s="64"/>
    </row>
    <row r="288" spans="1:7" ht="12.75" customHeight="1">
      <c r="A288" s="9" t="s">
        <v>342</v>
      </c>
      <c r="B288" s="3"/>
      <c r="C288" s="9" t="s">
        <v>154</v>
      </c>
      <c r="D288" s="3"/>
      <c r="E288" s="49"/>
      <c r="F288" s="3"/>
      <c r="G288" s="14" t="str">
        <f>UPPER("Bill of Quantities")</f>
        <v>BILL OF QUANTITIES</v>
      </c>
    </row>
    <row r="289" spans="1:7" ht="12.75" customHeight="1">
      <c r="A289" s="9">
        <f>IF(C289="","","CONTRACT TITLE: ")</f>
      </c>
      <c r="B289" s="9"/>
      <c r="C289" s="61"/>
      <c r="D289" s="61"/>
      <c r="E289" s="61"/>
      <c r="F289" s="61"/>
      <c r="G289" s="61"/>
    </row>
    <row r="290" spans="1:7" ht="12.75" customHeight="1">
      <c r="A290" s="9" t="str">
        <f>IF((B290&amp;C290)="","",UPPER("BILL:"))</f>
        <v>BILL:</v>
      </c>
      <c r="B290" s="3"/>
      <c r="C290" s="62" t="s">
        <v>22</v>
      </c>
      <c r="D290" s="62"/>
      <c r="E290" s="62"/>
      <c r="F290" s="62"/>
      <c r="G290" s="62"/>
    </row>
    <row r="291" spans="1:7" ht="12.75" customHeight="1" hidden="1">
      <c r="A291" s="9" t="str">
        <f>IF(C291="","","SERIES:")</f>
        <v>SERIES:</v>
      </c>
      <c r="B291" s="3"/>
      <c r="C291" s="62" t="s">
        <v>1751</v>
      </c>
      <c r="D291" s="62"/>
      <c r="E291" s="62"/>
      <c r="F291" s="62"/>
      <c r="G291" s="62"/>
    </row>
    <row r="292" spans="1:7" ht="12.75" customHeight="1">
      <c r="A292" s="9" t="str">
        <f>IF(C292="","","SECTION:")</f>
        <v>SECTION:</v>
      </c>
      <c r="B292" s="3"/>
      <c r="C292" s="63" t="s">
        <v>689</v>
      </c>
      <c r="D292" s="63"/>
      <c r="E292" s="63"/>
      <c r="F292" s="63"/>
      <c r="G292" s="63"/>
    </row>
    <row r="293" spans="1:8" ht="28.5" customHeight="1">
      <c r="A293" s="2" t="s">
        <v>2</v>
      </c>
      <c r="B293" s="20" t="s">
        <v>1916</v>
      </c>
      <c r="C293" s="2" t="s">
        <v>152</v>
      </c>
      <c r="D293" s="2" t="s">
        <v>0</v>
      </c>
      <c r="E293" s="2" t="s">
        <v>1293</v>
      </c>
      <c r="F293" s="2" t="s">
        <v>640</v>
      </c>
      <c r="G293" s="2" t="s">
        <v>1426</v>
      </c>
      <c r="H293" s="18" t="s">
        <v>982</v>
      </c>
    </row>
    <row r="294" spans="1:7" ht="4.5" customHeight="1">
      <c r="A294" s="1"/>
      <c r="B294" s="1"/>
      <c r="C294" s="1"/>
      <c r="D294" s="1"/>
      <c r="E294" s="1"/>
      <c r="F294" s="1"/>
      <c r="G294" s="1"/>
    </row>
    <row r="295" spans="1:8" ht="21.75" customHeight="1">
      <c r="A295" s="15" t="s">
        <v>1809</v>
      </c>
      <c r="B295" s="19" t="s">
        <v>1</v>
      </c>
      <c r="C295" s="12" t="s">
        <v>1970</v>
      </c>
      <c r="D295" s="56" t="s">
        <v>1</v>
      </c>
      <c r="E295" s="52"/>
      <c r="F295" s="4"/>
      <c r="G295" s="4"/>
      <c r="H295" s="17" t="s">
        <v>1626</v>
      </c>
    </row>
    <row r="296" spans="1:8" ht="55.5" customHeight="1">
      <c r="A296" s="15" t="s">
        <v>1628</v>
      </c>
      <c r="B296" s="19" t="s">
        <v>1</v>
      </c>
      <c r="C296" s="10" t="s">
        <v>874</v>
      </c>
      <c r="D296" s="56" t="s">
        <v>1</v>
      </c>
      <c r="E296" s="52"/>
      <c r="F296" s="4"/>
      <c r="G296" s="4"/>
      <c r="H296" s="17" t="s">
        <v>393</v>
      </c>
    </row>
    <row r="297" spans="1:8" ht="21.75" customHeight="1">
      <c r="A297" s="15" t="s">
        <v>49</v>
      </c>
      <c r="B297" s="19" t="s">
        <v>1</v>
      </c>
      <c r="C297" s="5" t="s">
        <v>1180</v>
      </c>
      <c r="D297" s="56" t="s">
        <v>1924</v>
      </c>
      <c r="E297" s="53">
        <v>55</v>
      </c>
      <c r="F297" s="6"/>
      <c r="G297" s="4"/>
      <c r="H297" s="17" t="s">
        <v>1181</v>
      </c>
    </row>
    <row r="298" spans="1:8" ht="21.75" customHeight="1">
      <c r="A298" s="15" t="s">
        <v>2435</v>
      </c>
      <c r="B298" s="19" t="s">
        <v>1</v>
      </c>
      <c r="C298" s="12" t="s">
        <v>2130</v>
      </c>
      <c r="D298" s="56" t="s">
        <v>1</v>
      </c>
      <c r="E298" s="52"/>
      <c r="F298" s="4"/>
      <c r="G298" s="4"/>
      <c r="H298" s="17" t="s">
        <v>2292</v>
      </c>
    </row>
    <row r="299" spans="1:8" ht="55.5" customHeight="1">
      <c r="A299" s="15" t="s">
        <v>392</v>
      </c>
      <c r="B299" s="19" t="s">
        <v>1</v>
      </c>
      <c r="C299" s="10" t="s">
        <v>1334</v>
      </c>
      <c r="D299" s="56" t="s">
        <v>1</v>
      </c>
      <c r="E299" s="52"/>
      <c r="F299" s="4"/>
      <c r="G299" s="4"/>
      <c r="H299" s="17" t="s">
        <v>2131</v>
      </c>
    </row>
    <row r="300" spans="1:8" ht="21.75" customHeight="1">
      <c r="A300" s="15" t="s">
        <v>2436</v>
      </c>
      <c r="B300" s="19" t="s">
        <v>1</v>
      </c>
      <c r="C300" s="5" t="s">
        <v>391</v>
      </c>
      <c r="D300" s="56" t="s">
        <v>1924</v>
      </c>
      <c r="E300" s="53">
        <v>50</v>
      </c>
      <c r="F300" s="6"/>
      <c r="G300" s="4"/>
      <c r="H300" s="17" t="s">
        <v>209</v>
      </c>
    </row>
    <row r="301" spans="1:8" ht="21.75" customHeight="1">
      <c r="A301" s="15" t="s">
        <v>1030</v>
      </c>
      <c r="B301" s="19" t="s">
        <v>1</v>
      </c>
      <c r="C301" s="5" t="s">
        <v>1810</v>
      </c>
      <c r="D301" s="56" t="s">
        <v>1</v>
      </c>
      <c r="E301" s="52"/>
      <c r="F301" s="4"/>
      <c r="G301" s="4"/>
      <c r="H301" s="17" t="s">
        <v>690</v>
      </c>
    </row>
    <row r="302" spans="1:8" ht="21.75" customHeight="1">
      <c r="A302" s="15" t="s">
        <v>1183</v>
      </c>
      <c r="B302" s="19" t="s">
        <v>1</v>
      </c>
      <c r="C302" s="10" t="s">
        <v>1477</v>
      </c>
      <c r="D302" s="56" t="s">
        <v>1</v>
      </c>
      <c r="E302" s="52"/>
      <c r="F302" s="4"/>
      <c r="G302" s="4"/>
      <c r="H302" s="17" t="s">
        <v>1182</v>
      </c>
    </row>
    <row r="303" spans="1:8" ht="21.75" customHeight="1">
      <c r="A303" s="15" t="s">
        <v>1031</v>
      </c>
      <c r="B303" s="19" t="s">
        <v>1</v>
      </c>
      <c r="C303" s="5" t="s">
        <v>50</v>
      </c>
      <c r="D303" s="56" t="s">
        <v>163</v>
      </c>
      <c r="E303" s="53">
        <v>10</v>
      </c>
      <c r="F303" s="6"/>
      <c r="G303" s="4"/>
      <c r="H303" s="17" t="s">
        <v>875</v>
      </c>
    </row>
    <row r="304" spans="1:8" ht="33" customHeight="1">
      <c r="A304" s="15" t="s">
        <v>1811</v>
      </c>
      <c r="B304" s="19" t="s">
        <v>1</v>
      </c>
      <c r="C304" s="10" t="s">
        <v>547</v>
      </c>
      <c r="D304" s="56" t="s">
        <v>1</v>
      </c>
      <c r="E304" s="52"/>
      <c r="F304" s="4"/>
      <c r="G304" s="4"/>
      <c r="H304" s="17" t="s">
        <v>691</v>
      </c>
    </row>
    <row r="305" spans="1:8" ht="21.75" customHeight="1">
      <c r="A305" s="15" t="s">
        <v>2293</v>
      </c>
      <c r="B305" s="19" t="s">
        <v>1</v>
      </c>
      <c r="C305" s="5" t="s">
        <v>1185</v>
      </c>
      <c r="D305" s="56" t="s">
        <v>163</v>
      </c>
      <c r="E305" s="53">
        <v>15</v>
      </c>
      <c r="F305" s="6"/>
      <c r="G305" s="4"/>
      <c r="H305" s="17" t="s">
        <v>1624</v>
      </c>
    </row>
    <row r="306" spans="1:7" ht="12.75" customHeight="1">
      <c r="A306" s="8"/>
      <c r="B306" s="8"/>
      <c r="C306" s="8"/>
      <c r="D306" s="57"/>
      <c r="E306" s="51"/>
      <c r="F306" s="11"/>
      <c r="G306" s="11"/>
    </row>
    <row r="307" spans="1:7" ht="12.75" customHeight="1">
      <c r="A307" s="8"/>
      <c r="B307" s="8"/>
      <c r="C307" s="8"/>
      <c r="D307" s="57"/>
      <c r="E307" s="51"/>
      <c r="F307" s="11"/>
      <c r="G307" s="11"/>
    </row>
    <row r="308" spans="1:7" ht="12.75" customHeight="1">
      <c r="A308" s="8"/>
      <c r="B308" s="8"/>
      <c r="C308" s="8"/>
      <c r="D308" s="57"/>
      <c r="E308" s="51"/>
      <c r="F308" s="11"/>
      <c r="G308" s="11"/>
    </row>
    <row r="309" spans="1:7" ht="12.75" customHeight="1">
      <c r="A309" s="8"/>
      <c r="B309" s="8"/>
      <c r="C309" s="8"/>
      <c r="D309" s="57"/>
      <c r="E309" s="51"/>
      <c r="F309" s="11"/>
      <c r="G309" s="11"/>
    </row>
    <row r="310" spans="1:7" ht="12.75" customHeight="1">
      <c r="A310" s="8"/>
      <c r="B310" s="8"/>
      <c r="C310" s="8"/>
      <c r="D310" s="57"/>
      <c r="E310" s="51"/>
      <c r="F310" s="11"/>
      <c r="G310" s="11"/>
    </row>
    <row r="311" spans="1:7" ht="12.75" customHeight="1">
      <c r="A311" s="8"/>
      <c r="B311" s="8"/>
      <c r="C311" s="8"/>
      <c r="D311" s="57"/>
      <c r="E311" s="51"/>
      <c r="F311" s="11"/>
      <c r="G311" s="11"/>
    </row>
    <row r="312" spans="1:7" ht="12.75" customHeight="1">
      <c r="A312" s="8"/>
      <c r="B312" s="8"/>
      <c r="C312" s="8"/>
      <c r="D312" s="57"/>
      <c r="E312" s="51"/>
      <c r="F312" s="11"/>
      <c r="G312" s="11"/>
    </row>
    <row r="313" spans="1:7" ht="12.75" customHeight="1">
      <c r="A313" s="8"/>
      <c r="B313" s="8"/>
      <c r="C313" s="8"/>
      <c r="D313" s="57"/>
      <c r="E313" s="51"/>
      <c r="F313" s="11"/>
      <c r="G313" s="11"/>
    </row>
    <row r="314" spans="1:7" ht="12.75" customHeight="1">
      <c r="A314" s="8"/>
      <c r="B314" s="8"/>
      <c r="C314" s="8"/>
      <c r="D314" s="57"/>
      <c r="E314" s="51"/>
      <c r="F314" s="11"/>
      <c r="G314" s="11"/>
    </row>
    <row r="315" spans="1:7" ht="12.75" customHeight="1">
      <c r="A315" s="8"/>
      <c r="B315" s="8"/>
      <c r="C315" s="8"/>
      <c r="D315" s="57"/>
      <c r="E315" s="51"/>
      <c r="F315" s="11"/>
      <c r="G315" s="11"/>
    </row>
    <row r="316" spans="1:7" ht="12.75" customHeight="1">
      <c r="A316" s="8"/>
      <c r="B316" s="8"/>
      <c r="C316" s="8"/>
      <c r="D316" s="57"/>
      <c r="E316" s="51"/>
      <c r="F316" s="11"/>
      <c r="G316" s="11"/>
    </row>
    <row r="317" spans="1:7" ht="12.75" customHeight="1">
      <c r="A317" s="8"/>
      <c r="B317" s="8"/>
      <c r="C317" s="8"/>
      <c r="D317" s="57"/>
      <c r="E317" s="51"/>
      <c r="F317" s="11"/>
      <c r="G317" s="11"/>
    </row>
    <row r="318" spans="1:7" ht="12.75" customHeight="1">
      <c r="A318" s="8"/>
      <c r="B318" s="8"/>
      <c r="C318" s="8"/>
      <c r="D318" s="57"/>
      <c r="E318" s="51"/>
      <c r="F318" s="11"/>
      <c r="G318" s="11"/>
    </row>
    <row r="319" spans="1:7" ht="12.75" customHeight="1">
      <c r="A319" s="8"/>
      <c r="B319" s="8"/>
      <c r="C319" s="8"/>
      <c r="D319" s="57"/>
      <c r="E319" s="51"/>
      <c r="F319" s="11"/>
      <c r="G319" s="11"/>
    </row>
    <row r="320" spans="1:7" ht="12.75" customHeight="1">
      <c r="A320" s="8"/>
      <c r="B320" s="8"/>
      <c r="C320" s="8"/>
      <c r="D320" s="57"/>
      <c r="E320" s="51"/>
      <c r="F320" s="11"/>
      <c r="G320" s="11"/>
    </row>
    <row r="321" spans="1:7" ht="12.75" customHeight="1">
      <c r="A321" s="8"/>
      <c r="B321" s="8"/>
      <c r="C321" s="8"/>
      <c r="D321" s="57"/>
      <c r="E321" s="51"/>
      <c r="F321" s="11"/>
      <c r="G321" s="11"/>
    </row>
    <row r="322" spans="1:7" ht="12.75" customHeight="1">
      <c r="A322" s="8"/>
      <c r="B322" s="8"/>
      <c r="C322" s="8"/>
      <c r="D322" s="57"/>
      <c r="E322" s="51"/>
      <c r="F322" s="11"/>
      <c r="G322" s="11"/>
    </row>
    <row r="323" spans="1:7" ht="12.75" customHeight="1">
      <c r="A323" s="8"/>
      <c r="B323" s="8"/>
      <c r="C323" s="8"/>
      <c r="D323" s="57"/>
      <c r="E323" s="51"/>
      <c r="F323" s="11"/>
      <c r="G323" s="11"/>
    </row>
    <row r="324" spans="1:7" ht="12.75" customHeight="1">
      <c r="A324" s="8"/>
      <c r="B324" s="8"/>
      <c r="C324" s="8"/>
      <c r="D324" s="57"/>
      <c r="E324" s="51"/>
      <c r="F324" s="11"/>
      <c r="G324" s="11"/>
    </row>
    <row r="325" spans="1:7" ht="12.75" customHeight="1">
      <c r="A325" s="8"/>
      <c r="B325" s="8"/>
      <c r="C325" s="8"/>
      <c r="D325" s="57"/>
      <c r="E325" s="51"/>
      <c r="F325" s="11"/>
      <c r="G325" s="11"/>
    </row>
    <row r="326" spans="1:7" ht="12.75" customHeight="1">
      <c r="A326" s="8"/>
      <c r="B326" s="8"/>
      <c r="C326" s="8"/>
      <c r="D326" s="57"/>
      <c r="E326" s="51"/>
      <c r="F326" s="11"/>
      <c r="G326" s="11"/>
    </row>
    <row r="327" spans="1:7" ht="12.75" customHeight="1">
      <c r="A327" s="8"/>
      <c r="B327" s="8"/>
      <c r="C327" s="8"/>
      <c r="D327" s="57"/>
      <c r="E327" s="51"/>
      <c r="F327" s="11"/>
      <c r="G327" s="11"/>
    </row>
    <row r="328" spans="1:7" ht="12.75" customHeight="1">
      <c r="A328" s="8"/>
      <c r="B328" s="8"/>
      <c r="C328" s="8"/>
      <c r="D328" s="57"/>
      <c r="E328" s="51"/>
      <c r="F328" s="11"/>
      <c r="G328" s="11"/>
    </row>
    <row r="329" spans="1:7" ht="12.75" customHeight="1">
      <c r="A329" s="8"/>
      <c r="B329" s="8"/>
      <c r="C329" s="8"/>
      <c r="D329" s="57"/>
      <c r="E329" s="51"/>
      <c r="F329" s="11"/>
      <c r="G329" s="11"/>
    </row>
    <row r="330" spans="1:7" ht="12.75" customHeight="1">
      <c r="A330" s="8"/>
      <c r="B330" s="8"/>
      <c r="C330" s="8"/>
      <c r="D330" s="57"/>
      <c r="E330" s="51"/>
      <c r="F330" s="11"/>
      <c r="G330" s="11"/>
    </row>
    <row r="331" spans="1:7" ht="12.75" customHeight="1">
      <c r="A331" s="8"/>
      <c r="B331" s="8"/>
      <c r="C331" s="8"/>
      <c r="D331" s="57"/>
      <c r="E331" s="51"/>
      <c r="F331" s="11"/>
      <c r="G331" s="11"/>
    </row>
    <row r="332" spans="1:7" ht="12.75" customHeight="1">
      <c r="A332" s="8"/>
      <c r="B332" s="8"/>
      <c r="C332" s="8"/>
      <c r="D332" s="57"/>
      <c r="E332" s="51"/>
      <c r="F332" s="11"/>
      <c r="G332" s="11"/>
    </row>
    <row r="333" spans="1:7" ht="3.75" customHeight="1">
      <c r="A333" s="8"/>
      <c r="B333" s="8"/>
      <c r="C333" s="8"/>
      <c r="D333" s="57"/>
      <c r="E333" s="51"/>
      <c r="F333" s="11"/>
      <c r="G333" s="11"/>
    </row>
    <row r="334" spans="1:7" ht="18" customHeight="1">
      <c r="A334" s="26" t="str">
        <f>"TOTAL FOR "&amp;UPPER("Section")&amp;"  3.6 CARRIED FORWARD TO SUMMARY"</f>
        <v>TOTAL FOR SECTION  3.6 CARRIED FORWARD TO SUMMARY</v>
      </c>
      <c r="B334" s="7"/>
      <c r="C334" s="7"/>
      <c r="D334" s="7"/>
      <c r="E334" s="50"/>
      <c r="F334" s="27"/>
      <c r="G334" s="25"/>
    </row>
    <row r="335" spans="1:7" ht="15.75" customHeight="1">
      <c r="A335" s="64" t="s">
        <v>1971</v>
      </c>
      <c r="B335" s="64"/>
      <c r="C335" s="64"/>
      <c r="D335" s="64"/>
      <c r="E335" s="64"/>
      <c r="F335" s="64"/>
      <c r="G335" s="64"/>
    </row>
    <row r="336" spans="1:7" ht="12.75" customHeight="1">
      <c r="A336" s="9" t="s">
        <v>342</v>
      </c>
      <c r="B336" s="3"/>
      <c r="C336" s="9" t="s">
        <v>154</v>
      </c>
      <c r="D336" s="3"/>
      <c r="E336" s="49"/>
      <c r="F336" s="3"/>
      <c r="G336" s="14" t="str">
        <f>UPPER("Bill of Quantities")</f>
        <v>BILL OF QUANTITIES</v>
      </c>
    </row>
    <row r="337" spans="1:7" ht="12.75" customHeight="1">
      <c r="A337" s="9">
        <f>IF(C337="","","CONTRACT TITLE: ")</f>
      </c>
      <c r="B337" s="9"/>
      <c r="C337" s="61"/>
      <c r="D337" s="61"/>
      <c r="E337" s="61"/>
      <c r="F337" s="61"/>
      <c r="G337" s="61"/>
    </row>
    <row r="338" spans="1:7" ht="12.75" customHeight="1">
      <c r="A338" s="9" t="str">
        <f>IF((B338&amp;C338)="","",UPPER("BILL:"))</f>
        <v>BILL:</v>
      </c>
      <c r="B338" s="3"/>
      <c r="C338" s="62" t="s">
        <v>22</v>
      </c>
      <c r="D338" s="62"/>
      <c r="E338" s="62"/>
      <c r="F338" s="62"/>
      <c r="G338" s="62"/>
    </row>
    <row r="339" spans="1:7" ht="12.75" customHeight="1" hidden="1">
      <c r="A339" s="9" t="str">
        <f>IF(C339="","","SERIES:")</f>
        <v>SERIES:</v>
      </c>
      <c r="B339" s="3"/>
      <c r="C339" s="62" t="s">
        <v>1751</v>
      </c>
      <c r="D339" s="62"/>
      <c r="E339" s="62"/>
      <c r="F339" s="62"/>
      <c r="G339" s="62"/>
    </row>
    <row r="340" spans="1:7" ht="12.75" customHeight="1">
      <c r="A340" s="9" t="str">
        <f>IF(C340="","","SECTION:")</f>
        <v>SECTION:</v>
      </c>
      <c r="B340" s="3"/>
      <c r="C340" s="63" t="s">
        <v>2251</v>
      </c>
      <c r="D340" s="63"/>
      <c r="E340" s="63"/>
      <c r="F340" s="63"/>
      <c r="G340" s="63"/>
    </row>
    <row r="341" spans="1:8" ht="28.5" customHeight="1">
      <c r="A341" s="2" t="s">
        <v>2</v>
      </c>
      <c r="B341" s="20" t="s">
        <v>1916</v>
      </c>
      <c r="C341" s="2" t="s">
        <v>152</v>
      </c>
      <c r="D341" s="2" t="s">
        <v>0</v>
      </c>
      <c r="E341" s="2" t="s">
        <v>1293</v>
      </c>
      <c r="F341" s="2" t="s">
        <v>640</v>
      </c>
      <c r="G341" s="2" t="s">
        <v>1426</v>
      </c>
      <c r="H341" s="18" t="s">
        <v>982</v>
      </c>
    </row>
    <row r="342" spans="1:7" ht="4.5" customHeight="1">
      <c r="A342" s="1"/>
      <c r="B342" s="1"/>
      <c r="C342" s="1"/>
      <c r="D342" s="1"/>
      <c r="E342" s="1"/>
      <c r="F342" s="1"/>
      <c r="G342" s="1"/>
    </row>
    <row r="343" spans="1:8" ht="21.75" customHeight="1">
      <c r="A343" s="15" t="s">
        <v>548</v>
      </c>
      <c r="B343" s="19" t="s">
        <v>1</v>
      </c>
      <c r="C343" s="12" t="s">
        <v>1184</v>
      </c>
      <c r="D343" s="56" t="s">
        <v>1</v>
      </c>
      <c r="E343" s="52"/>
      <c r="F343" s="4"/>
      <c r="G343" s="4"/>
      <c r="H343" s="17" t="s">
        <v>537</v>
      </c>
    </row>
    <row r="344" spans="1:8" ht="124.5" customHeight="1">
      <c r="A344" s="15" t="s">
        <v>1</v>
      </c>
      <c r="B344" s="19" t="s">
        <v>1</v>
      </c>
      <c r="C344" s="10" t="s">
        <v>2434</v>
      </c>
      <c r="D344" s="56" t="s">
        <v>1</v>
      </c>
      <c r="E344" s="52"/>
      <c r="F344" s="4"/>
      <c r="G344" s="4"/>
      <c r="H344" s="17" t="s">
        <v>1972</v>
      </c>
    </row>
    <row r="345" spans="1:8" ht="33" customHeight="1">
      <c r="A345" s="15" t="s">
        <v>1478</v>
      </c>
      <c r="B345" s="19" t="s">
        <v>1</v>
      </c>
      <c r="C345" s="5" t="s">
        <v>210</v>
      </c>
      <c r="D345" s="56" t="s">
        <v>1924</v>
      </c>
      <c r="E345" s="53">
        <v>255</v>
      </c>
      <c r="F345" s="6"/>
      <c r="G345" s="4"/>
      <c r="H345" s="17" t="s">
        <v>876</v>
      </c>
    </row>
    <row r="346" spans="1:8" ht="21.75" customHeight="1">
      <c r="A346" s="15" t="s">
        <v>2132</v>
      </c>
      <c r="B346" s="19" t="s">
        <v>1</v>
      </c>
      <c r="C346" s="5" t="s">
        <v>51</v>
      </c>
      <c r="D346" s="56" t="s">
        <v>1924</v>
      </c>
      <c r="E346" s="52">
        <v>20</v>
      </c>
      <c r="F346" s="6"/>
      <c r="G346" s="59" t="s">
        <v>1921</v>
      </c>
      <c r="H346" s="17" t="s">
        <v>1973</v>
      </c>
    </row>
    <row r="347" spans="1:8" ht="33" customHeight="1">
      <c r="A347" s="15" t="s">
        <v>211</v>
      </c>
      <c r="B347" s="19" t="s">
        <v>1</v>
      </c>
      <c r="C347" s="5" t="s">
        <v>2295</v>
      </c>
      <c r="D347" s="56" t="s">
        <v>163</v>
      </c>
      <c r="E347" s="52">
        <v>60</v>
      </c>
      <c r="F347" s="6"/>
      <c r="G347" s="59" t="s">
        <v>1921</v>
      </c>
      <c r="H347" s="17" t="s">
        <v>1629</v>
      </c>
    </row>
    <row r="348" spans="1:8" ht="21.75" customHeight="1">
      <c r="A348" s="15" t="s">
        <v>877</v>
      </c>
      <c r="B348" s="19" t="s">
        <v>1</v>
      </c>
      <c r="C348" s="5" t="s">
        <v>2437</v>
      </c>
      <c r="D348" s="56" t="s">
        <v>163</v>
      </c>
      <c r="E348" s="53">
        <v>25</v>
      </c>
      <c r="F348" s="6"/>
      <c r="G348" s="60"/>
      <c r="H348" s="17" t="s">
        <v>1186</v>
      </c>
    </row>
    <row r="349" spans="1:8" ht="21.75" customHeight="1">
      <c r="A349" s="15" t="s">
        <v>1479</v>
      </c>
      <c r="B349" s="19" t="s">
        <v>1</v>
      </c>
      <c r="C349" s="5" t="s">
        <v>1032</v>
      </c>
      <c r="D349" s="56" t="s">
        <v>163</v>
      </c>
      <c r="E349" s="53">
        <v>25</v>
      </c>
      <c r="F349" s="6"/>
      <c r="G349" s="60"/>
      <c r="H349" s="17" t="s">
        <v>2438</v>
      </c>
    </row>
    <row r="350" spans="1:8" ht="21.75" customHeight="1">
      <c r="A350" s="15" t="s">
        <v>2133</v>
      </c>
      <c r="B350" s="19" t="s">
        <v>1</v>
      </c>
      <c r="C350" s="5" t="s">
        <v>1480</v>
      </c>
      <c r="D350" s="56" t="s">
        <v>163</v>
      </c>
      <c r="E350" s="52">
        <v>50</v>
      </c>
      <c r="F350" s="6"/>
      <c r="G350" s="59" t="s">
        <v>1921</v>
      </c>
      <c r="H350" s="17" t="s">
        <v>2439</v>
      </c>
    </row>
    <row r="351" spans="1:8" ht="21.75" customHeight="1">
      <c r="A351" s="15" t="s">
        <v>396</v>
      </c>
      <c r="B351" s="19" t="s">
        <v>1</v>
      </c>
      <c r="C351" s="5" t="s">
        <v>52</v>
      </c>
      <c r="D351" s="56" t="s">
        <v>163</v>
      </c>
      <c r="E351" s="53">
        <v>30</v>
      </c>
      <c r="F351" s="6"/>
      <c r="G351" s="4"/>
      <c r="H351" s="17" t="s">
        <v>549</v>
      </c>
    </row>
    <row r="352" spans="1:8" ht="21.75" customHeight="1">
      <c r="A352" s="15" t="s">
        <v>1033</v>
      </c>
      <c r="B352" s="19" t="s">
        <v>1</v>
      </c>
      <c r="C352" s="5" t="s">
        <v>1812</v>
      </c>
      <c r="D352" s="56" t="s">
        <v>1755</v>
      </c>
      <c r="E352" s="53">
        <v>1</v>
      </c>
      <c r="F352" s="6"/>
      <c r="G352" s="4"/>
      <c r="H352" s="17" t="s">
        <v>550</v>
      </c>
    </row>
    <row r="353" spans="1:8" ht="21.75" customHeight="1">
      <c r="A353" s="15" t="s">
        <v>1631</v>
      </c>
      <c r="B353" s="19" t="s">
        <v>1</v>
      </c>
      <c r="C353" s="5" t="s">
        <v>2440</v>
      </c>
      <c r="D353" s="56" t="s">
        <v>163</v>
      </c>
      <c r="E353" s="53">
        <v>5</v>
      </c>
      <c r="F353" s="6"/>
      <c r="G353" s="4"/>
      <c r="H353" s="17" t="s">
        <v>1974</v>
      </c>
    </row>
    <row r="354" spans="1:8" ht="21.75" customHeight="1">
      <c r="A354" s="15" t="s">
        <v>1481</v>
      </c>
      <c r="B354" s="19" t="s">
        <v>1</v>
      </c>
      <c r="C354" s="5" t="s">
        <v>395</v>
      </c>
      <c r="D354" s="56" t="s">
        <v>163</v>
      </c>
      <c r="E354" s="53">
        <v>5</v>
      </c>
      <c r="F354" s="6"/>
      <c r="G354" s="4"/>
      <c r="H354" s="17" t="s">
        <v>2296</v>
      </c>
    </row>
    <row r="355" spans="1:7" ht="12.75" customHeight="1">
      <c r="A355" s="8"/>
      <c r="B355" s="8"/>
      <c r="C355" s="8"/>
      <c r="D355" s="57"/>
      <c r="E355" s="51"/>
      <c r="F355" s="11"/>
      <c r="G355" s="11"/>
    </row>
    <row r="356" spans="1:7" ht="12.75" customHeight="1">
      <c r="A356" s="8"/>
      <c r="B356" s="8"/>
      <c r="C356" s="8"/>
      <c r="D356" s="57"/>
      <c r="E356" s="51"/>
      <c r="F356" s="11"/>
      <c r="G356" s="11"/>
    </row>
    <row r="357" spans="1:7" ht="12.75" customHeight="1">
      <c r="A357" s="8"/>
      <c r="B357" s="8"/>
      <c r="C357" s="8"/>
      <c r="D357" s="57"/>
      <c r="E357" s="51"/>
      <c r="F357" s="11"/>
      <c r="G357" s="11"/>
    </row>
    <row r="358" spans="1:7" ht="12.75" customHeight="1">
      <c r="A358" s="8"/>
      <c r="B358" s="8"/>
      <c r="C358" s="8"/>
      <c r="D358" s="57"/>
      <c r="E358" s="51"/>
      <c r="F358" s="11"/>
      <c r="G358" s="11"/>
    </row>
    <row r="359" spans="1:7" ht="12.75" customHeight="1">
      <c r="A359" s="8"/>
      <c r="B359" s="8"/>
      <c r="C359" s="8"/>
      <c r="D359" s="57"/>
      <c r="E359" s="51"/>
      <c r="F359" s="11"/>
      <c r="G359" s="11"/>
    </row>
    <row r="360" spans="1:7" ht="12.75" customHeight="1">
      <c r="A360" s="8"/>
      <c r="B360" s="8"/>
      <c r="C360" s="8"/>
      <c r="D360" s="57"/>
      <c r="E360" s="51"/>
      <c r="F360" s="11"/>
      <c r="G360" s="11"/>
    </row>
    <row r="361" spans="1:7" ht="12.75" customHeight="1">
      <c r="A361" s="8"/>
      <c r="B361" s="8"/>
      <c r="C361" s="8"/>
      <c r="D361" s="57"/>
      <c r="E361" s="51"/>
      <c r="F361" s="11"/>
      <c r="G361" s="11"/>
    </row>
    <row r="362" spans="1:7" ht="12.75" customHeight="1">
      <c r="A362" s="8"/>
      <c r="B362" s="8"/>
      <c r="C362" s="8"/>
      <c r="D362" s="57"/>
      <c r="E362" s="51"/>
      <c r="F362" s="11"/>
      <c r="G362" s="11"/>
    </row>
    <row r="363" spans="1:7" ht="12.75" customHeight="1">
      <c r="A363" s="8"/>
      <c r="B363" s="8"/>
      <c r="C363" s="8"/>
      <c r="D363" s="57"/>
      <c r="E363" s="51"/>
      <c r="F363" s="11"/>
      <c r="G363" s="11"/>
    </row>
    <row r="364" spans="1:7" ht="12.75" customHeight="1">
      <c r="A364" s="8"/>
      <c r="B364" s="8"/>
      <c r="C364" s="8"/>
      <c r="D364" s="57"/>
      <c r="E364" s="51"/>
      <c r="F364" s="11"/>
      <c r="G364" s="11"/>
    </row>
    <row r="365" spans="1:7" ht="12.75" customHeight="1">
      <c r="A365" s="8"/>
      <c r="B365" s="8"/>
      <c r="C365" s="8"/>
      <c r="D365" s="57"/>
      <c r="E365" s="51"/>
      <c r="F365" s="11"/>
      <c r="G365" s="11"/>
    </row>
    <row r="366" spans="1:7" ht="12.75" customHeight="1">
      <c r="A366" s="8"/>
      <c r="B366" s="8"/>
      <c r="C366" s="8"/>
      <c r="D366" s="57"/>
      <c r="E366" s="51"/>
      <c r="F366" s="11"/>
      <c r="G366" s="11"/>
    </row>
    <row r="367" spans="1:7" ht="12.75" customHeight="1">
      <c r="A367" s="8"/>
      <c r="B367" s="8"/>
      <c r="C367" s="8"/>
      <c r="D367" s="57"/>
      <c r="E367" s="51"/>
      <c r="F367" s="11"/>
      <c r="G367" s="11"/>
    </row>
    <row r="368" spans="1:7" ht="12.75" customHeight="1">
      <c r="A368" s="8"/>
      <c r="B368" s="8"/>
      <c r="C368" s="8"/>
      <c r="D368" s="57"/>
      <c r="E368" s="51"/>
      <c r="F368" s="11"/>
      <c r="G368" s="11"/>
    </row>
    <row r="369" spans="1:7" ht="12.75" customHeight="1">
      <c r="A369" s="8"/>
      <c r="B369" s="8"/>
      <c r="C369" s="8"/>
      <c r="D369" s="57"/>
      <c r="E369" s="51"/>
      <c r="F369" s="11"/>
      <c r="G369" s="11"/>
    </row>
    <row r="370" spans="1:7" ht="12.75" customHeight="1">
      <c r="A370" s="8"/>
      <c r="B370" s="8"/>
      <c r="C370" s="8"/>
      <c r="D370" s="57"/>
      <c r="E370" s="51"/>
      <c r="F370" s="11"/>
      <c r="G370" s="11"/>
    </row>
    <row r="371" spans="1:7" ht="12.75" customHeight="1">
      <c r="A371" s="8"/>
      <c r="B371" s="8"/>
      <c r="C371" s="8"/>
      <c r="D371" s="57"/>
      <c r="E371" s="51"/>
      <c r="F371" s="11"/>
      <c r="G371" s="11"/>
    </row>
    <row r="372" spans="1:7" ht="12.75" customHeight="1">
      <c r="A372" s="8"/>
      <c r="B372" s="8"/>
      <c r="C372" s="8"/>
      <c r="D372" s="57"/>
      <c r="E372" s="51"/>
      <c r="F372" s="11"/>
      <c r="G372" s="11"/>
    </row>
    <row r="373" spans="1:7" ht="12.75" customHeight="1">
      <c r="A373" s="8"/>
      <c r="B373" s="8"/>
      <c r="C373" s="8"/>
      <c r="D373" s="57"/>
      <c r="E373" s="51"/>
      <c r="F373" s="11"/>
      <c r="G373" s="11"/>
    </row>
    <row r="374" spans="1:7" ht="12.75" customHeight="1">
      <c r="A374" s="8"/>
      <c r="B374" s="8"/>
      <c r="C374" s="8"/>
      <c r="D374" s="57"/>
      <c r="E374" s="51"/>
      <c r="F374" s="11"/>
      <c r="G374" s="11"/>
    </row>
    <row r="375" spans="1:7" ht="12.75" customHeight="1">
      <c r="A375" s="8"/>
      <c r="B375" s="8"/>
      <c r="C375" s="8"/>
      <c r="D375" s="57"/>
      <c r="E375" s="51"/>
      <c r="F375" s="11"/>
      <c r="G375" s="11"/>
    </row>
    <row r="376" spans="1:7" ht="12.75" customHeight="1">
      <c r="A376" s="8"/>
      <c r="B376" s="8"/>
      <c r="C376" s="8"/>
      <c r="D376" s="57"/>
      <c r="E376" s="51"/>
      <c r="F376" s="11"/>
      <c r="G376" s="11"/>
    </row>
    <row r="377" spans="1:7" ht="18" customHeight="1">
      <c r="A377" s="26" t="str">
        <f>"TOTAL FOR "&amp;UPPER("Section")&amp;"  3.7 CARRIED FORWARD TO SUMMARY"</f>
        <v>TOTAL FOR SECTION  3.7 CARRIED FORWARD TO SUMMARY</v>
      </c>
      <c r="B377" s="7"/>
      <c r="C377" s="7"/>
      <c r="D377" s="7"/>
      <c r="E377" s="50"/>
      <c r="F377" s="27"/>
      <c r="G377" s="25"/>
    </row>
    <row r="378" ht="0" customHeight="1" hidden="1"/>
    <row r="379" spans="1:7" ht="15.75" customHeight="1">
      <c r="A379" s="64" t="s">
        <v>212</v>
      </c>
      <c r="B379" s="64"/>
      <c r="C379" s="64"/>
      <c r="D379" s="64"/>
      <c r="E379" s="64"/>
      <c r="F379" s="64"/>
      <c r="G379" s="64"/>
    </row>
    <row r="380" spans="1:7" ht="12.75" customHeight="1">
      <c r="A380" s="9" t="s">
        <v>342</v>
      </c>
      <c r="B380" s="3"/>
      <c r="C380" s="9" t="s">
        <v>154</v>
      </c>
      <c r="D380" s="3"/>
      <c r="E380" s="49"/>
      <c r="F380" s="3"/>
      <c r="G380" s="14" t="str">
        <f>UPPER("Bill of Quantities")</f>
        <v>BILL OF QUANTITIES</v>
      </c>
    </row>
    <row r="381" spans="1:7" ht="12.75" customHeight="1">
      <c r="A381" s="9">
        <f>IF(C381="","","CONTRACT TITLE: ")</f>
      </c>
      <c r="B381" s="9"/>
      <c r="C381" s="61"/>
      <c r="D381" s="61"/>
      <c r="E381" s="61"/>
      <c r="F381" s="61"/>
      <c r="G381" s="61"/>
    </row>
    <row r="382" spans="1:7" ht="12.75" customHeight="1">
      <c r="A382" s="9" t="str">
        <f>IF((B382&amp;C382)="","",UPPER("BILL:"))</f>
        <v>BILL:</v>
      </c>
      <c r="B382" s="3"/>
      <c r="C382" s="62" t="s">
        <v>22</v>
      </c>
      <c r="D382" s="62"/>
      <c r="E382" s="62"/>
      <c r="F382" s="62"/>
      <c r="G382" s="62"/>
    </row>
    <row r="383" spans="1:7" ht="12.75" customHeight="1" hidden="1">
      <c r="A383" s="9" t="str">
        <f>IF(C383="","","SERIES:")</f>
        <v>SERIES:</v>
      </c>
      <c r="B383" s="3"/>
      <c r="C383" s="62" t="s">
        <v>1751</v>
      </c>
      <c r="D383" s="62"/>
      <c r="E383" s="62"/>
      <c r="F383" s="62"/>
      <c r="G383" s="62"/>
    </row>
    <row r="384" spans="1:7" ht="12.75" customHeight="1">
      <c r="A384" s="9" t="str">
        <f>IF(C384="","","SECTION:")</f>
        <v>SECTION:</v>
      </c>
      <c r="B384" s="3"/>
      <c r="C384" s="63" t="s">
        <v>2441</v>
      </c>
      <c r="D384" s="63"/>
      <c r="E384" s="63"/>
      <c r="F384" s="63"/>
      <c r="G384" s="63"/>
    </row>
    <row r="385" spans="1:8" ht="28.5" customHeight="1">
      <c r="A385" s="2" t="s">
        <v>2</v>
      </c>
      <c r="B385" s="20" t="s">
        <v>1916</v>
      </c>
      <c r="C385" s="2" t="s">
        <v>152</v>
      </c>
      <c r="D385" s="2" t="s">
        <v>0</v>
      </c>
      <c r="E385" s="2" t="s">
        <v>1293</v>
      </c>
      <c r="F385" s="2" t="s">
        <v>640</v>
      </c>
      <c r="G385" s="2" t="s">
        <v>1426</v>
      </c>
      <c r="H385" s="18" t="s">
        <v>982</v>
      </c>
    </row>
    <row r="386" spans="1:7" ht="4.5" customHeight="1">
      <c r="A386" s="1"/>
      <c r="B386" s="1"/>
      <c r="C386" s="1"/>
      <c r="D386" s="1"/>
      <c r="E386" s="1"/>
      <c r="F386" s="1"/>
      <c r="G386" s="1"/>
    </row>
    <row r="387" spans="1:8" ht="21.75" customHeight="1">
      <c r="A387" s="15" t="s">
        <v>1813</v>
      </c>
      <c r="B387" s="19" t="s">
        <v>1</v>
      </c>
      <c r="C387" s="12" t="s">
        <v>398</v>
      </c>
      <c r="D387" s="56" t="s">
        <v>1</v>
      </c>
      <c r="E387" s="52"/>
      <c r="F387" s="4"/>
      <c r="G387" s="4"/>
      <c r="H387" s="17" t="s">
        <v>1034</v>
      </c>
    </row>
    <row r="388" spans="1:8" ht="21.75" customHeight="1">
      <c r="A388" s="15" t="s">
        <v>1335</v>
      </c>
      <c r="B388" s="19" t="s">
        <v>1</v>
      </c>
      <c r="C388" s="5" t="s">
        <v>878</v>
      </c>
      <c r="D388" s="56" t="s">
        <v>1</v>
      </c>
      <c r="E388" s="52"/>
      <c r="F388" s="4"/>
      <c r="G388" s="4"/>
      <c r="H388" s="17" t="s">
        <v>2442</v>
      </c>
    </row>
    <row r="389" spans="1:8" ht="33" customHeight="1">
      <c r="A389" s="15" t="s">
        <v>693</v>
      </c>
      <c r="B389" s="19" t="s">
        <v>1</v>
      </c>
      <c r="C389" s="10" t="s">
        <v>1975</v>
      </c>
      <c r="D389" s="56" t="s">
        <v>1</v>
      </c>
      <c r="E389" s="52"/>
      <c r="F389" s="4"/>
      <c r="G389" s="4"/>
      <c r="H389" s="17" t="s">
        <v>1482</v>
      </c>
    </row>
    <row r="390" spans="1:8" ht="21.75" customHeight="1">
      <c r="A390" s="15" t="s">
        <v>53</v>
      </c>
      <c r="B390" s="19" t="s">
        <v>1</v>
      </c>
      <c r="C390" s="5" t="s">
        <v>2134</v>
      </c>
      <c r="D390" s="56" t="s">
        <v>1755</v>
      </c>
      <c r="E390" s="53">
        <v>1</v>
      </c>
      <c r="F390" s="6"/>
      <c r="G390" s="4"/>
      <c r="H390" s="17" t="s">
        <v>2443</v>
      </c>
    </row>
    <row r="391" spans="1:8" ht="21.75" customHeight="1">
      <c r="A391" s="15" t="s">
        <v>1336</v>
      </c>
      <c r="B391" s="19" t="s">
        <v>1</v>
      </c>
      <c r="C391" s="5" t="s">
        <v>213</v>
      </c>
      <c r="D391" s="56" t="s">
        <v>1755</v>
      </c>
      <c r="E391" s="53">
        <v>2</v>
      </c>
      <c r="F391" s="6"/>
      <c r="G391" s="4"/>
      <c r="H391" s="17" t="s">
        <v>1483</v>
      </c>
    </row>
    <row r="392" spans="1:8" ht="21.75" customHeight="1">
      <c r="A392" s="15" t="s">
        <v>1976</v>
      </c>
      <c r="B392" s="19" t="s">
        <v>1</v>
      </c>
      <c r="C392" s="5" t="s">
        <v>879</v>
      </c>
      <c r="D392" s="56" t="s">
        <v>1755</v>
      </c>
      <c r="E392" s="53">
        <v>3</v>
      </c>
      <c r="F392" s="6"/>
      <c r="G392" s="4"/>
      <c r="H392" s="17" t="s">
        <v>2444</v>
      </c>
    </row>
    <row r="393" spans="1:8" ht="21.75" customHeight="1">
      <c r="A393" s="15" t="s">
        <v>54</v>
      </c>
      <c r="B393" s="19" t="s">
        <v>1</v>
      </c>
      <c r="C393" s="12" t="s">
        <v>397</v>
      </c>
      <c r="D393" s="56" t="s">
        <v>1</v>
      </c>
      <c r="E393" s="52"/>
      <c r="F393" s="4"/>
      <c r="G393" s="4"/>
      <c r="H393" s="17" t="s">
        <v>880</v>
      </c>
    </row>
    <row r="394" spans="1:8" ht="21.75" customHeight="1">
      <c r="A394" s="15" t="s">
        <v>55</v>
      </c>
      <c r="B394" s="19" t="s">
        <v>1</v>
      </c>
      <c r="C394" s="10" t="s">
        <v>1035</v>
      </c>
      <c r="D394" s="56" t="s">
        <v>1</v>
      </c>
      <c r="E394" s="52"/>
      <c r="F394" s="4"/>
      <c r="G394" s="4"/>
      <c r="H394" s="17" t="s">
        <v>2135</v>
      </c>
    </row>
    <row r="395" spans="1:8" ht="21.75" customHeight="1">
      <c r="A395" s="15" t="s">
        <v>552</v>
      </c>
      <c r="B395" s="19" t="s">
        <v>1</v>
      </c>
      <c r="C395" s="5" t="s">
        <v>2134</v>
      </c>
      <c r="D395" s="56" t="s">
        <v>1755</v>
      </c>
      <c r="E395" s="52">
        <v>1</v>
      </c>
      <c r="F395" s="6"/>
      <c r="G395" s="59" t="s">
        <v>1921</v>
      </c>
      <c r="H395" s="17" t="s">
        <v>1814</v>
      </c>
    </row>
    <row r="396" spans="1:8" ht="21.75" customHeight="1">
      <c r="A396" s="15" t="s">
        <v>1187</v>
      </c>
      <c r="B396" s="19" t="s">
        <v>1</v>
      </c>
      <c r="C396" s="5" t="s">
        <v>213</v>
      </c>
      <c r="D396" s="56" t="s">
        <v>1755</v>
      </c>
      <c r="E396" s="52">
        <v>2</v>
      </c>
      <c r="F396" s="6"/>
      <c r="G396" s="59" t="s">
        <v>1921</v>
      </c>
      <c r="H396" s="17" t="s">
        <v>692</v>
      </c>
    </row>
    <row r="397" spans="1:8" ht="21.75" customHeight="1">
      <c r="A397" s="15" t="s">
        <v>1815</v>
      </c>
      <c r="B397" s="19" t="s">
        <v>1</v>
      </c>
      <c r="C397" s="5" t="s">
        <v>879</v>
      </c>
      <c r="D397" s="56" t="s">
        <v>1755</v>
      </c>
      <c r="E397" s="52">
        <v>3</v>
      </c>
      <c r="F397" s="6"/>
      <c r="G397" s="59" t="s">
        <v>1921</v>
      </c>
      <c r="H397" s="17" t="s">
        <v>1036</v>
      </c>
    </row>
    <row r="398" spans="1:8" ht="21.75" customHeight="1">
      <c r="A398" s="15" t="s">
        <v>695</v>
      </c>
      <c r="B398" s="19" t="s">
        <v>1</v>
      </c>
      <c r="C398" s="12" t="s">
        <v>394</v>
      </c>
      <c r="D398" s="56" t="s">
        <v>1</v>
      </c>
      <c r="E398" s="52"/>
      <c r="F398" s="4"/>
      <c r="G398" s="4"/>
      <c r="H398" s="17" t="s">
        <v>1977</v>
      </c>
    </row>
    <row r="399" spans="1:8" ht="111" customHeight="1">
      <c r="A399" s="15" t="s">
        <v>1</v>
      </c>
      <c r="B399" s="19" t="s">
        <v>1</v>
      </c>
      <c r="C399" s="5" t="s">
        <v>399</v>
      </c>
      <c r="D399" s="56" t="s">
        <v>1</v>
      </c>
      <c r="E399" s="52"/>
      <c r="F399" s="4"/>
      <c r="G399" s="4"/>
      <c r="H399" s="17" t="s">
        <v>214</v>
      </c>
    </row>
    <row r="400" spans="1:8" ht="44.25" customHeight="1">
      <c r="A400" s="15" t="s">
        <v>1337</v>
      </c>
      <c r="B400" s="19" t="s">
        <v>1</v>
      </c>
      <c r="C400" s="5" t="s">
        <v>696</v>
      </c>
      <c r="D400" s="56" t="s">
        <v>1</v>
      </c>
      <c r="E400" s="52"/>
      <c r="F400" s="4"/>
      <c r="G400" s="4"/>
      <c r="H400" s="17" t="s">
        <v>2297</v>
      </c>
    </row>
    <row r="401" spans="1:8" ht="21.75" customHeight="1">
      <c r="A401" s="15" t="s">
        <v>215</v>
      </c>
      <c r="B401" s="19" t="s">
        <v>1</v>
      </c>
      <c r="C401" s="10" t="s">
        <v>1037</v>
      </c>
      <c r="D401" s="56" t="s">
        <v>1</v>
      </c>
      <c r="E401" s="52"/>
      <c r="F401" s="4"/>
      <c r="G401" s="4"/>
      <c r="H401" s="17" t="s">
        <v>881</v>
      </c>
    </row>
    <row r="402" spans="1:8" ht="69" customHeight="1">
      <c r="A402" s="15" t="s">
        <v>553</v>
      </c>
      <c r="B402" s="19" t="s">
        <v>1</v>
      </c>
      <c r="C402" s="5" t="s">
        <v>1338</v>
      </c>
      <c r="D402" s="56" t="s">
        <v>1755</v>
      </c>
      <c r="E402" s="53">
        <v>1</v>
      </c>
      <c r="F402" s="6"/>
      <c r="G402" s="4"/>
      <c r="H402" s="17" t="s">
        <v>1484</v>
      </c>
    </row>
    <row r="403" spans="1:8" ht="86.25" customHeight="1">
      <c r="A403" s="15" t="s">
        <v>1189</v>
      </c>
      <c r="B403" s="19" t="s">
        <v>1</v>
      </c>
      <c r="C403" s="5" t="s">
        <v>1630</v>
      </c>
      <c r="D403" s="56" t="s">
        <v>1755</v>
      </c>
      <c r="E403" s="53">
        <v>1</v>
      </c>
      <c r="F403" s="6"/>
      <c r="G403" s="4"/>
      <c r="H403" s="17" t="s">
        <v>2298</v>
      </c>
    </row>
    <row r="404" spans="1:8" ht="21.75" customHeight="1">
      <c r="A404" s="15" t="s">
        <v>882</v>
      </c>
      <c r="B404" s="19" t="s">
        <v>1</v>
      </c>
      <c r="C404" s="10" t="s">
        <v>1190</v>
      </c>
      <c r="D404" s="56" t="s">
        <v>1</v>
      </c>
      <c r="E404" s="52"/>
      <c r="F404" s="4"/>
      <c r="G404" s="4"/>
      <c r="H404" s="17" t="s">
        <v>1333</v>
      </c>
    </row>
    <row r="405" spans="1:8" ht="33" customHeight="1">
      <c r="A405" s="15" t="s">
        <v>1816</v>
      </c>
      <c r="B405" s="19" t="s">
        <v>1</v>
      </c>
      <c r="C405" s="5" t="s">
        <v>216</v>
      </c>
      <c r="D405" s="56" t="s">
        <v>1755</v>
      </c>
      <c r="E405" s="53">
        <v>1</v>
      </c>
      <c r="F405" s="6"/>
      <c r="G405" s="4"/>
      <c r="H405" s="17" t="s">
        <v>2299</v>
      </c>
    </row>
    <row r="406" spans="1:8" ht="21.75" customHeight="1">
      <c r="A406" s="15" t="s">
        <v>1340</v>
      </c>
      <c r="B406" s="19" t="s">
        <v>1</v>
      </c>
      <c r="C406" s="12" t="s">
        <v>1341</v>
      </c>
      <c r="D406" s="56" t="s">
        <v>1</v>
      </c>
      <c r="E406" s="52"/>
      <c r="F406" s="4"/>
      <c r="G406" s="4"/>
      <c r="H406" s="17" t="s">
        <v>883</v>
      </c>
    </row>
    <row r="407" spans="1:8" ht="6.75" customHeight="1">
      <c r="A407" s="8"/>
      <c r="B407" s="8"/>
      <c r="C407" s="8"/>
      <c r="D407" s="57"/>
      <c r="E407" s="51"/>
      <c r="F407" s="11"/>
      <c r="G407" s="11"/>
      <c r="H407" s="17"/>
    </row>
    <row r="408" spans="1:8" ht="18" customHeight="1">
      <c r="A408" s="28"/>
      <c r="B408" s="21"/>
      <c r="C408" s="21" t="s">
        <v>1759</v>
      </c>
      <c r="D408" s="7"/>
      <c r="E408" s="50"/>
      <c r="F408" s="7"/>
      <c r="G408" s="31"/>
      <c r="H408" s="17"/>
    </row>
    <row r="409" spans="1:8" ht="15.75" customHeight="1">
      <c r="A409" s="64" t="s">
        <v>885</v>
      </c>
      <c r="B409" s="64"/>
      <c r="C409" s="64"/>
      <c r="D409" s="64"/>
      <c r="E409" s="64"/>
      <c r="F409" s="64"/>
      <c r="G409" s="64"/>
      <c r="H409" s="17"/>
    </row>
    <row r="410" spans="1:7" ht="12.75" customHeight="1">
      <c r="A410" s="9" t="s">
        <v>342</v>
      </c>
      <c r="B410" s="3"/>
      <c r="C410" s="9" t="s">
        <v>154</v>
      </c>
      <c r="D410" s="3"/>
      <c r="E410" s="49"/>
      <c r="F410" s="3"/>
      <c r="G410" s="14" t="str">
        <f>UPPER("Bill of Quantities")</f>
        <v>BILL OF QUANTITIES</v>
      </c>
    </row>
    <row r="411" spans="1:7" ht="12.75" customHeight="1">
      <c r="A411" s="9">
        <f>IF(C411="","","CONTRACT TITLE: ")</f>
      </c>
      <c r="B411" s="9"/>
      <c r="C411" s="61"/>
      <c r="D411" s="61"/>
      <c r="E411" s="61"/>
      <c r="F411" s="61"/>
      <c r="G411" s="61"/>
    </row>
    <row r="412" spans="1:7" ht="12.75" customHeight="1">
      <c r="A412" s="9" t="str">
        <f>IF((B412&amp;C412)="","",UPPER("BILL:"))</f>
        <v>BILL:</v>
      </c>
      <c r="B412" s="3"/>
      <c r="C412" s="62" t="s">
        <v>22</v>
      </c>
      <c r="D412" s="62"/>
      <c r="E412" s="62"/>
      <c r="F412" s="62"/>
      <c r="G412" s="62"/>
    </row>
    <row r="413" spans="1:7" ht="12.75" customHeight="1" hidden="1">
      <c r="A413" s="9" t="str">
        <f>IF(C413="","","SERIES:")</f>
        <v>SERIES:</v>
      </c>
      <c r="B413" s="3"/>
      <c r="C413" s="62" t="s">
        <v>1751</v>
      </c>
      <c r="D413" s="62"/>
      <c r="E413" s="62"/>
      <c r="F413" s="62"/>
      <c r="G413" s="62"/>
    </row>
    <row r="414" spans="1:7" ht="12.75" customHeight="1">
      <c r="A414" s="9" t="str">
        <f>IF(C414="","","SECTION:")</f>
        <v>SECTION:</v>
      </c>
      <c r="B414" s="3"/>
      <c r="C414" s="63" t="s">
        <v>2441</v>
      </c>
      <c r="D414" s="63"/>
      <c r="E414" s="63"/>
      <c r="F414" s="63"/>
      <c r="G414" s="63"/>
    </row>
    <row r="415" spans="1:8" ht="28.5" customHeight="1">
      <c r="A415" s="2" t="s">
        <v>2</v>
      </c>
      <c r="B415" s="20" t="s">
        <v>1916</v>
      </c>
      <c r="C415" s="2" t="s">
        <v>152</v>
      </c>
      <c r="D415" s="2" t="s">
        <v>0</v>
      </c>
      <c r="E415" s="2" t="s">
        <v>1293</v>
      </c>
      <c r="F415" s="2" t="s">
        <v>640</v>
      </c>
      <c r="G415" s="2" t="s">
        <v>1426</v>
      </c>
      <c r="H415" s="18" t="s">
        <v>982</v>
      </c>
    </row>
    <row r="416" spans="1:7" ht="4.5" customHeight="1">
      <c r="A416" s="1"/>
      <c r="B416" s="1"/>
      <c r="C416" s="1"/>
      <c r="D416" s="1"/>
      <c r="E416" s="1"/>
      <c r="F416" s="1"/>
      <c r="G416" s="1"/>
    </row>
    <row r="417" spans="1:7" ht="18" customHeight="1">
      <c r="A417" s="22"/>
      <c r="B417" s="23"/>
      <c r="C417" s="23" t="s">
        <v>1135</v>
      </c>
      <c r="D417" s="13"/>
      <c r="E417" s="51"/>
      <c r="F417" s="22"/>
      <c r="G417" s="29"/>
    </row>
    <row r="418" spans="1:7" ht="4.5" customHeight="1">
      <c r="A418" s="22"/>
      <c r="B418" s="13"/>
      <c r="C418" s="13"/>
      <c r="D418" s="13"/>
      <c r="E418" s="51"/>
      <c r="F418" s="13"/>
      <c r="G418" s="30"/>
    </row>
    <row r="419" spans="1:8" ht="33" customHeight="1">
      <c r="A419" s="15" t="s">
        <v>56</v>
      </c>
      <c r="B419" s="19" t="s">
        <v>1</v>
      </c>
      <c r="C419" s="5" t="s">
        <v>884</v>
      </c>
      <c r="D419" s="56" t="s">
        <v>1924</v>
      </c>
      <c r="E419" s="52">
        <v>20</v>
      </c>
      <c r="F419" s="6"/>
      <c r="G419" s="59" t="s">
        <v>1921</v>
      </c>
      <c r="H419" s="17" t="s">
        <v>57</v>
      </c>
    </row>
    <row r="420" spans="1:7" ht="12.75" customHeight="1">
      <c r="A420" s="8"/>
      <c r="B420" s="8"/>
      <c r="C420" s="8"/>
      <c r="D420" s="57"/>
      <c r="E420" s="51"/>
      <c r="F420" s="11"/>
      <c r="G420" s="11"/>
    </row>
    <row r="421" spans="1:7" ht="12.75" customHeight="1">
      <c r="A421" s="8"/>
      <c r="B421" s="8"/>
      <c r="C421" s="8"/>
      <c r="D421" s="57"/>
      <c r="E421" s="51"/>
      <c r="F421" s="11"/>
      <c r="G421" s="11"/>
    </row>
    <row r="422" spans="1:7" ht="12.75" customHeight="1">
      <c r="A422" s="8"/>
      <c r="B422" s="8"/>
      <c r="C422" s="8"/>
      <c r="D422" s="57"/>
      <c r="E422" s="51"/>
      <c r="F422" s="11"/>
      <c r="G422" s="11"/>
    </row>
    <row r="423" spans="1:7" ht="12.75" customHeight="1">
      <c r="A423" s="8"/>
      <c r="B423" s="8"/>
      <c r="C423" s="8"/>
      <c r="D423" s="57"/>
      <c r="E423" s="51"/>
      <c r="F423" s="11"/>
      <c r="G423" s="11"/>
    </row>
    <row r="424" spans="1:7" ht="12.75" customHeight="1">
      <c r="A424" s="8"/>
      <c r="B424" s="8"/>
      <c r="C424" s="8"/>
      <c r="D424" s="57"/>
      <c r="E424" s="51"/>
      <c r="F424" s="11"/>
      <c r="G424" s="11"/>
    </row>
    <row r="425" spans="1:7" ht="12.75" customHeight="1">
      <c r="A425" s="8"/>
      <c r="B425" s="8"/>
      <c r="C425" s="8"/>
      <c r="D425" s="57"/>
      <c r="E425" s="51"/>
      <c r="F425" s="11"/>
      <c r="G425" s="11"/>
    </row>
    <row r="426" spans="1:7" ht="12.75" customHeight="1">
      <c r="A426" s="8"/>
      <c r="B426" s="8"/>
      <c r="C426" s="8"/>
      <c r="D426" s="57"/>
      <c r="E426" s="51"/>
      <c r="F426" s="11"/>
      <c r="G426" s="11"/>
    </row>
    <row r="427" spans="1:7" ht="12.75" customHeight="1">
      <c r="A427" s="8"/>
      <c r="B427" s="8"/>
      <c r="C427" s="8"/>
      <c r="D427" s="57"/>
      <c r="E427" s="51"/>
      <c r="F427" s="11"/>
      <c r="G427" s="11"/>
    </row>
    <row r="428" spans="1:7" ht="12.75" customHeight="1">
      <c r="A428" s="8"/>
      <c r="B428" s="8"/>
      <c r="C428" s="8"/>
      <c r="D428" s="57"/>
      <c r="E428" s="51"/>
      <c r="F428" s="11"/>
      <c r="G428" s="11"/>
    </row>
    <row r="429" spans="1:7" ht="12.75" customHeight="1">
      <c r="A429" s="8"/>
      <c r="B429" s="8"/>
      <c r="C429" s="8"/>
      <c r="D429" s="57"/>
      <c r="E429" s="51"/>
      <c r="F429" s="11"/>
      <c r="G429" s="11"/>
    </row>
    <row r="430" spans="1:7" ht="12.75" customHeight="1">
      <c r="A430" s="8"/>
      <c r="B430" s="8"/>
      <c r="C430" s="8"/>
      <c r="D430" s="57"/>
      <c r="E430" s="51"/>
      <c r="F430" s="11"/>
      <c r="G430" s="11"/>
    </row>
    <row r="431" spans="1:7" ht="12.75" customHeight="1">
      <c r="A431" s="8"/>
      <c r="B431" s="8"/>
      <c r="C431" s="8"/>
      <c r="D431" s="57"/>
      <c r="E431" s="51"/>
      <c r="F431" s="11"/>
      <c r="G431" s="11"/>
    </row>
    <row r="432" spans="1:7" ht="12.75" customHeight="1">
      <c r="A432" s="8"/>
      <c r="B432" s="8"/>
      <c r="C432" s="8"/>
      <c r="D432" s="57"/>
      <c r="E432" s="51"/>
      <c r="F432" s="11"/>
      <c r="G432" s="11"/>
    </row>
    <row r="433" spans="1:7" ht="12.75" customHeight="1">
      <c r="A433" s="8"/>
      <c r="B433" s="8"/>
      <c r="C433" s="8"/>
      <c r="D433" s="57"/>
      <c r="E433" s="51"/>
      <c r="F433" s="11"/>
      <c r="G433" s="11"/>
    </row>
    <row r="434" spans="1:7" ht="12.75" customHeight="1">
      <c r="A434" s="8"/>
      <c r="B434" s="8"/>
      <c r="C434" s="8"/>
      <c r="D434" s="57"/>
      <c r="E434" s="51"/>
      <c r="F434" s="11"/>
      <c r="G434" s="11"/>
    </row>
    <row r="435" spans="1:7" ht="12.75" customHeight="1">
      <c r="A435" s="8"/>
      <c r="B435" s="8"/>
      <c r="C435" s="8"/>
      <c r="D435" s="57"/>
      <c r="E435" s="51"/>
      <c r="F435" s="11"/>
      <c r="G435" s="11"/>
    </row>
    <row r="436" spans="1:7" ht="12.75" customHeight="1">
      <c r="A436" s="8"/>
      <c r="B436" s="8"/>
      <c r="C436" s="8"/>
      <c r="D436" s="57"/>
      <c r="E436" s="51"/>
      <c r="F436" s="11"/>
      <c r="G436" s="11"/>
    </row>
    <row r="437" spans="1:7" ht="12.75" customHeight="1">
      <c r="A437" s="8"/>
      <c r="B437" s="8"/>
      <c r="C437" s="8"/>
      <c r="D437" s="57"/>
      <c r="E437" s="51"/>
      <c r="F437" s="11"/>
      <c r="G437" s="11"/>
    </row>
    <row r="438" spans="1:7" ht="12.75" customHeight="1">
      <c r="A438" s="8"/>
      <c r="B438" s="8"/>
      <c r="C438" s="8"/>
      <c r="D438" s="57"/>
      <c r="E438" s="51"/>
      <c r="F438" s="11"/>
      <c r="G438" s="11"/>
    </row>
    <row r="439" spans="1:7" ht="12.75" customHeight="1">
      <c r="A439" s="8"/>
      <c r="B439" s="8"/>
      <c r="C439" s="8"/>
      <c r="D439" s="57"/>
      <c r="E439" s="51"/>
      <c r="F439" s="11"/>
      <c r="G439" s="11"/>
    </row>
    <row r="440" spans="1:7" ht="12.75" customHeight="1">
      <c r="A440" s="8"/>
      <c r="B440" s="8"/>
      <c r="C440" s="8"/>
      <c r="D440" s="57"/>
      <c r="E440" s="51"/>
      <c r="F440" s="11"/>
      <c r="G440" s="11"/>
    </row>
    <row r="441" spans="1:7" ht="12.75" customHeight="1">
      <c r="A441" s="8"/>
      <c r="B441" s="8"/>
      <c r="C441" s="8"/>
      <c r="D441" s="57"/>
      <c r="E441" s="51"/>
      <c r="F441" s="11"/>
      <c r="G441" s="11"/>
    </row>
    <row r="442" spans="1:7" ht="12.75" customHeight="1">
      <c r="A442" s="8"/>
      <c r="B442" s="8"/>
      <c r="C442" s="8"/>
      <c r="D442" s="57"/>
      <c r="E442" s="51"/>
      <c r="F442" s="11"/>
      <c r="G442" s="11"/>
    </row>
    <row r="443" spans="1:7" ht="12.75" customHeight="1">
      <c r="A443" s="8"/>
      <c r="B443" s="8"/>
      <c r="C443" s="8"/>
      <c r="D443" s="57"/>
      <c r="E443" s="51"/>
      <c r="F443" s="11"/>
      <c r="G443" s="11"/>
    </row>
    <row r="444" spans="1:7" ht="12.75" customHeight="1">
      <c r="A444" s="8"/>
      <c r="B444" s="8"/>
      <c r="C444" s="8"/>
      <c r="D444" s="57"/>
      <c r="E444" s="51"/>
      <c r="F444" s="11"/>
      <c r="G444" s="11"/>
    </row>
    <row r="445" spans="1:7" ht="12.75" customHeight="1">
      <c r="A445" s="8"/>
      <c r="B445" s="8"/>
      <c r="C445" s="8"/>
      <c r="D445" s="57"/>
      <c r="E445" s="51"/>
      <c r="F445" s="11"/>
      <c r="G445" s="11"/>
    </row>
    <row r="446" spans="1:7" ht="12.75" customHeight="1">
      <c r="A446" s="8"/>
      <c r="B446" s="8"/>
      <c r="C446" s="8"/>
      <c r="D446" s="57"/>
      <c r="E446" s="51"/>
      <c r="F446" s="11"/>
      <c r="G446" s="11"/>
    </row>
    <row r="447" spans="1:7" ht="12.75" customHeight="1">
      <c r="A447" s="8"/>
      <c r="B447" s="8"/>
      <c r="C447" s="8"/>
      <c r="D447" s="57"/>
      <c r="E447" s="51"/>
      <c r="F447" s="11"/>
      <c r="G447" s="11"/>
    </row>
    <row r="448" spans="1:7" ht="12.75" customHeight="1">
      <c r="A448" s="8"/>
      <c r="B448" s="8"/>
      <c r="C448" s="8"/>
      <c r="D448" s="57"/>
      <c r="E448" s="51"/>
      <c r="F448" s="11"/>
      <c r="G448" s="11"/>
    </row>
    <row r="449" spans="1:7" ht="12.75" customHeight="1">
      <c r="A449" s="8"/>
      <c r="B449" s="8"/>
      <c r="C449" s="8"/>
      <c r="D449" s="57"/>
      <c r="E449" s="51"/>
      <c r="F449" s="11"/>
      <c r="G449" s="11"/>
    </row>
    <row r="450" spans="1:7" ht="12.75" customHeight="1">
      <c r="A450" s="8"/>
      <c r="B450" s="8"/>
      <c r="C450" s="8"/>
      <c r="D450" s="57"/>
      <c r="E450" s="51"/>
      <c r="F450" s="11"/>
      <c r="G450" s="11"/>
    </row>
    <row r="451" spans="1:7" ht="12.75" customHeight="1">
      <c r="A451" s="8"/>
      <c r="B451" s="8"/>
      <c r="C451" s="8"/>
      <c r="D451" s="57"/>
      <c r="E451" s="51"/>
      <c r="F451" s="11"/>
      <c r="G451" s="11"/>
    </row>
    <row r="452" spans="1:7" ht="12.75" customHeight="1">
      <c r="A452" s="8"/>
      <c r="B452" s="8"/>
      <c r="C452" s="8"/>
      <c r="D452" s="57"/>
      <c r="E452" s="51"/>
      <c r="F452" s="11"/>
      <c r="G452" s="11"/>
    </row>
    <row r="453" spans="1:7" ht="12.75" customHeight="1">
      <c r="A453" s="8"/>
      <c r="B453" s="8"/>
      <c r="C453" s="8"/>
      <c r="D453" s="57"/>
      <c r="E453" s="51"/>
      <c r="F453" s="11"/>
      <c r="G453" s="11"/>
    </row>
    <row r="454" spans="1:7" ht="12.75" customHeight="1">
      <c r="A454" s="8"/>
      <c r="B454" s="8"/>
      <c r="C454" s="8"/>
      <c r="D454" s="57"/>
      <c r="E454" s="51"/>
      <c r="F454" s="11"/>
      <c r="G454" s="11"/>
    </row>
    <row r="455" spans="1:7" ht="12.75" customHeight="1">
      <c r="A455" s="8"/>
      <c r="B455" s="8"/>
      <c r="C455" s="8"/>
      <c r="D455" s="57"/>
      <c r="E455" s="51"/>
      <c r="F455" s="11"/>
      <c r="G455" s="11"/>
    </row>
    <row r="456" spans="1:7" ht="12.75" customHeight="1">
      <c r="A456" s="8"/>
      <c r="B456" s="8"/>
      <c r="C456" s="8"/>
      <c r="D456" s="57"/>
      <c r="E456" s="51"/>
      <c r="F456" s="11"/>
      <c r="G456" s="11"/>
    </row>
    <row r="457" spans="1:7" ht="12.75" customHeight="1">
      <c r="A457" s="8"/>
      <c r="B457" s="8"/>
      <c r="C457" s="8"/>
      <c r="D457" s="57"/>
      <c r="E457" s="51"/>
      <c r="F457" s="11"/>
      <c r="G457" s="11"/>
    </row>
    <row r="458" spans="1:7" ht="12.75" customHeight="1">
      <c r="A458" s="8"/>
      <c r="B458" s="8"/>
      <c r="C458" s="8"/>
      <c r="D458" s="57"/>
      <c r="E458" s="51"/>
      <c r="F458" s="11"/>
      <c r="G458" s="11"/>
    </row>
    <row r="459" spans="1:7" ht="12.75" customHeight="1">
      <c r="A459" s="8"/>
      <c r="B459" s="8"/>
      <c r="C459" s="8"/>
      <c r="D459" s="57"/>
      <c r="E459" s="51"/>
      <c r="F459" s="11"/>
      <c r="G459" s="11"/>
    </row>
    <row r="460" spans="1:7" ht="12.75" customHeight="1">
      <c r="A460" s="8"/>
      <c r="B460" s="8"/>
      <c r="C460" s="8"/>
      <c r="D460" s="57"/>
      <c r="E460" s="51"/>
      <c r="F460" s="11"/>
      <c r="G460" s="11"/>
    </row>
    <row r="461" spans="1:7" ht="12.75" customHeight="1">
      <c r="A461" s="8"/>
      <c r="B461" s="8"/>
      <c r="C461" s="8"/>
      <c r="D461" s="57"/>
      <c r="E461" s="51"/>
      <c r="F461" s="11"/>
      <c r="G461" s="11"/>
    </row>
    <row r="462" spans="1:7" ht="12.75" customHeight="1">
      <c r="A462" s="8"/>
      <c r="B462" s="8"/>
      <c r="C462" s="8"/>
      <c r="D462" s="57"/>
      <c r="E462" s="51"/>
      <c r="F462" s="11"/>
      <c r="G462" s="11"/>
    </row>
    <row r="463" spans="1:7" ht="12.75" customHeight="1">
      <c r="A463" s="8"/>
      <c r="B463" s="8"/>
      <c r="C463" s="8"/>
      <c r="D463" s="57"/>
      <c r="E463" s="51"/>
      <c r="F463" s="11"/>
      <c r="G463" s="11"/>
    </row>
    <row r="464" spans="1:7" ht="12.75" customHeight="1">
      <c r="A464" s="8"/>
      <c r="B464" s="8"/>
      <c r="C464" s="8"/>
      <c r="D464" s="57"/>
      <c r="E464" s="51"/>
      <c r="F464" s="11"/>
      <c r="G464" s="11"/>
    </row>
    <row r="465" spans="1:7" ht="12.75" customHeight="1">
      <c r="A465" s="8"/>
      <c r="B465" s="8"/>
      <c r="C465" s="8"/>
      <c r="D465" s="57"/>
      <c r="E465" s="51"/>
      <c r="F465" s="11"/>
      <c r="G465" s="11"/>
    </row>
    <row r="466" spans="1:7" ht="12.75" customHeight="1">
      <c r="A466" s="8"/>
      <c r="B466" s="8"/>
      <c r="C466" s="8"/>
      <c r="D466" s="57"/>
      <c r="E466" s="51"/>
      <c r="F466" s="11"/>
      <c r="G466" s="11"/>
    </row>
    <row r="467" spans="1:7" ht="9.75" customHeight="1">
      <c r="A467" s="8"/>
      <c r="B467" s="8"/>
      <c r="C467" s="8"/>
      <c r="D467" s="57"/>
      <c r="E467" s="51"/>
      <c r="F467" s="11"/>
      <c r="G467" s="11"/>
    </row>
    <row r="468" spans="1:7" ht="18" customHeight="1">
      <c r="A468" s="26" t="str">
        <f>"TOTAL FOR "&amp;UPPER("Section")&amp;"  3.8 CARRIED FORWARD TO SUMMARY"</f>
        <v>TOTAL FOR SECTION  3.8 CARRIED FORWARD TO SUMMARY</v>
      </c>
      <c r="B468" s="7"/>
      <c r="C468" s="7"/>
      <c r="D468" s="7"/>
      <c r="E468" s="50"/>
      <c r="F468" s="27"/>
      <c r="G468" s="25"/>
    </row>
    <row r="469" spans="1:7" ht="15.75" customHeight="1">
      <c r="A469" s="64" t="s">
        <v>1485</v>
      </c>
      <c r="B469" s="64"/>
      <c r="C469" s="64"/>
      <c r="D469" s="64"/>
      <c r="E469" s="64"/>
      <c r="F469" s="64"/>
      <c r="G469" s="64"/>
    </row>
    <row r="470" spans="1:7" ht="12.75" customHeight="1">
      <c r="A470" s="9" t="s">
        <v>342</v>
      </c>
      <c r="B470" s="3"/>
      <c r="C470" s="9" t="s">
        <v>154</v>
      </c>
      <c r="D470" s="3"/>
      <c r="E470" s="49"/>
      <c r="F470" s="3"/>
      <c r="G470" s="14" t="str">
        <f>UPPER("Bill of Quantities")</f>
        <v>BILL OF QUANTITIES</v>
      </c>
    </row>
    <row r="471" spans="1:7" ht="12.75" customHeight="1">
      <c r="A471" s="9">
        <f>IF(C471="","","CONTRACT TITLE: ")</f>
      </c>
      <c r="B471" s="9"/>
      <c r="C471" s="61"/>
      <c r="D471" s="61"/>
      <c r="E471" s="61"/>
      <c r="F471" s="61"/>
      <c r="G471" s="61"/>
    </row>
    <row r="472" spans="1:7" ht="12.75" customHeight="1">
      <c r="A472" s="9" t="str">
        <f>IF((B472&amp;C472)="","",UPPER("BILL:"))</f>
        <v>BILL:</v>
      </c>
      <c r="B472" s="3"/>
      <c r="C472" s="62" t="s">
        <v>22</v>
      </c>
      <c r="D472" s="62"/>
      <c r="E472" s="62"/>
      <c r="F472" s="62"/>
      <c r="G472" s="62"/>
    </row>
    <row r="473" spans="1:7" ht="12.75" customHeight="1" hidden="1">
      <c r="A473" s="9" t="str">
        <f>IF(C473="","","SERIES:")</f>
        <v>SERIES:</v>
      </c>
      <c r="B473" s="3"/>
      <c r="C473" s="62" t="s">
        <v>1751</v>
      </c>
      <c r="D473" s="62"/>
      <c r="E473" s="62"/>
      <c r="F473" s="62"/>
      <c r="G473" s="62"/>
    </row>
    <row r="474" spans="1:7" ht="12.75" customHeight="1">
      <c r="A474" s="9" t="str">
        <f>IF(C474="","","SECTION:")</f>
        <v>SECTION:</v>
      </c>
      <c r="B474" s="3"/>
      <c r="C474" s="63" t="s">
        <v>217</v>
      </c>
      <c r="D474" s="63"/>
      <c r="E474" s="63"/>
      <c r="F474" s="63"/>
      <c r="G474" s="63"/>
    </row>
    <row r="475" spans="1:8" ht="28.5" customHeight="1">
      <c r="A475" s="2" t="s">
        <v>2</v>
      </c>
      <c r="B475" s="20" t="s">
        <v>1916</v>
      </c>
      <c r="C475" s="2" t="s">
        <v>152</v>
      </c>
      <c r="D475" s="2" t="s">
        <v>0</v>
      </c>
      <c r="E475" s="2" t="s">
        <v>1293</v>
      </c>
      <c r="F475" s="2" t="s">
        <v>640</v>
      </c>
      <c r="G475" s="2" t="s">
        <v>1426</v>
      </c>
      <c r="H475" s="18" t="s">
        <v>982</v>
      </c>
    </row>
    <row r="476" spans="1:7" ht="4.5" customHeight="1">
      <c r="A476" s="1"/>
      <c r="B476" s="1"/>
      <c r="C476" s="1"/>
      <c r="D476" s="1"/>
      <c r="E476" s="1"/>
      <c r="F476" s="1"/>
      <c r="G476" s="1"/>
    </row>
    <row r="477" spans="1:8" ht="21.75" customHeight="1">
      <c r="A477" s="15" t="s">
        <v>554</v>
      </c>
      <c r="B477" s="19" t="s">
        <v>1</v>
      </c>
      <c r="C477" s="12" t="s">
        <v>218</v>
      </c>
      <c r="D477" s="56" t="s">
        <v>1</v>
      </c>
      <c r="E477" s="52"/>
      <c r="F477" s="4"/>
      <c r="G477" s="4"/>
      <c r="H477" s="17" t="s">
        <v>2136</v>
      </c>
    </row>
    <row r="478" spans="1:8" ht="156.75" customHeight="1">
      <c r="A478" s="15" t="s">
        <v>1038</v>
      </c>
      <c r="B478" s="19" t="s">
        <v>1</v>
      </c>
      <c r="C478" s="5" t="s">
        <v>400</v>
      </c>
      <c r="D478" s="56" t="s">
        <v>1</v>
      </c>
      <c r="E478" s="52"/>
      <c r="F478" s="4"/>
      <c r="G478" s="4"/>
      <c r="H478" s="17" t="s">
        <v>2300</v>
      </c>
    </row>
    <row r="479" spans="1:8" ht="21.75" customHeight="1">
      <c r="A479" s="15" t="s">
        <v>1633</v>
      </c>
      <c r="B479" s="19" t="s">
        <v>1</v>
      </c>
      <c r="C479" s="10" t="s">
        <v>1486</v>
      </c>
      <c r="D479" s="56" t="s">
        <v>1</v>
      </c>
      <c r="E479" s="52"/>
      <c r="F479" s="4"/>
      <c r="G479" s="4"/>
      <c r="H479" s="17" t="s">
        <v>1632</v>
      </c>
    </row>
    <row r="480" spans="1:8" ht="33" customHeight="1">
      <c r="A480" s="15" t="s">
        <v>1039</v>
      </c>
      <c r="B480" s="19" t="s">
        <v>1</v>
      </c>
      <c r="C480" s="5" t="s">
        <v>58</v>
      </c>
      <c r="D480" s="56" t="s">
        <v>1924</v>
      </c>
      <c r="E480" s="53">
        <v>255</v>
      </c>
      <c r="F480" s="6"/>
      <c r="G480" s="4"/>
      <c r="H480" s="17" t="s">
        <v>1817</v>
      </c>
    </row>
    <row r="481" spans="1:8" ht="21.75" customHeight="1">
      <c r="A481" s="15" t="s">
        <v>1342</v>
      </c>
      <c r="B481" s="19" t="s">
        <v>1</v>
      </c>
      <c r="C481" s="12" t="s">
        <v>2301</v>
      </c>
      <c r="D481" s="56" t="s">
        <v>1</v>
      </c>
      <c r="E481" s="52"/>
      <c r="F481" s="4"/>
      <c r="G481" s="4"/>
      <c r="H481" s="17" t="s">
        <v>401</v>
      </c>
    </row>
    <row r="482" spans="1:8" ht="44.25" customHeight="1">
      <c r="A482" s="15" t="s">
        <v>2302</v>
      </c>
      <c r="B482" s="19" t="s">
        <v>1</v>
      </c>
      <c r="C482" s="10" t="s">
        <v>1818</v>
      </c>
      <c r="D482" s="56" t="s">
        <v>1</v>
      </c>
      <c r="E482" s="52"/>
      <c r="F482" s="4"/>
      <c r="G482" s="4"/>
      <c r="H482" s="17" t="s">
        <v>1339</v>
      </c>
    </row>
    <row r="483" spans="1:8" ht="33" customHeight="1">
      <c r="A483" s="15" t="s">
        <v>1978</v>
      </c>
      <c r="B483" s="19" t="s">
        <v>1</v>
      </c>
      <c r="C483" s="5" t="s">
        <v>1040</v>
      </c>
      <c r="D483" s="56" t="s">
        <v>1924</v>
      </c>
      <c r="E483" s="53">
        <v>80</v>
      </c>
      <c r="F483" s="6"/>
      <c r="G483" s="4"/>
      <c r="H483" s="17" t="s">
        <v>551</v>
      </c>
    </row>
    <row r="484" spans="1:7" ht="12.75" customHeight="1">
      <c r="A484" s="8"/>
      <c r="B484" s="8"/>
      <c r="C484" s="8"/>
      <c r="D484" s="57"/>
      <c r="E484" s="51"/>
      <c r="F484" s="11"/>
      <c r="G484" s="11"/>
    </row>
    <row r="485" spans="1:7" ht="12.75" customHeight="1">
      <c r="A485" s="8"/>
      <c r="B485" s="8"/>
      <c r="C485" s="8"/>
      <c r="D485" s="57"/>
      <c r="E485" s="51"/>
      <c r="F485" s="11"/>
      <c r="G485" s="11"/>
    </row>
    <row r="486" spans="1:7" ht="12.75" customHeight="1">
      <c r="A486" s="8"/>
      <c r="B486" s="8"/>
      <c r="C486" s="8"/>
      <c r="D486" s="57"/>
      <c r="E486" s="51"/>
      <c r="F486" s="11"/>
      <c r="G486" s="11"/>
    </row>
    <row r="487" spans="1:7" ht="12.75" customHeight="1">
      <c r="A487" s="8"/>
      <c r="B487" s="8"/>
      <c r="C487" s="8"/>
      <c r="D487" s="57"/>
      <c r="E487" s="51"/>
      <c r="F487" s="11"/>
      <c r="G487" s="11"/>
    </row>
    <row r="488" spans="1:7" ht="12.75" customHeight="1">
      <c r="A488" s="8"/>
      <c r="B488" s="8"/>
      <c r="C488" s="8"/>
      <c r="D488" s="57"/>
      <c r="E488" s="51"/>
      <c r="F488" s="11"/>
      <c r="G488" s="11"/>
    </row>
    <row r="489" spans="1:7" ht="12.75" customHeight="1">
      <c r="A489" s="8"/>
      <c r="B489" s="8"/>
      <c r="C489" s="8"/>
      <c r="D489" s="57"/>
      <c r="E489" s="51"/>
      <c r="F489" s="11"/>
      <c r="G489" s="11"/>
    </row>
    <row r="490" spans="1:7" ht="12.75" customHeight="1">
      <c r="A490" s="8"/>
      <c r="B490" s="8"/>
      <c r="C490" s="8"/>
      <c r="D490" s="57"/>
      <c r="E490" s="51"/>
      <c r="F490" s="11"/>
      <c r="G490" s="11"/>
    </row>
    <row r="491" spans="1:7" ht="12.75" customHeight="1">
      <c r="A491" s="8"/>
      <c r="B491" s="8"/>
      <c r="C491" s="8"/>
      <c r="D491" s="57"/>
      <c r="E491" s="51"/>
      <c r="F491" s="11"/>
      <c r="G491" s="11"/>
    </row>
    <row r="492" spans="1:7" ht="12.75" customHeight="1">
      <c r="A492" s="8"/>
      <c r="B492" s="8"/>
      <c r="C492" s="8"/>
      <c r="D492" s="57"/>
      <c r="E492" s="51"/>
      <c r="F492" s="11"/>
      <c r="G492" s="11"/>
    </row>
    <row r="493" spans="1:7" ht="12.75" customHeight="1">
      <c r="A493" s="8"/>
      <c r="B493" s="8"/>
      <c r="C493" s="8"/>
      <c r="D493" s="57"/>
      <c r="E493" s="51"/>
      <c r="F493" s="11"/>
      <c r="G493" s="11"/>
    </row>
    <row r="494" spans="1:7" ht="12.75" customHeight="1">
      <c r="A494" s="8"/>
      <c r="B494" s="8"/>
      <c r="C494" s="8"/>
      <c r="D494" s="57"/>
      <c r="E494" s="51"/>
      <c r="F494" s="11"/>
      <c r="G494" s="11"/>
    </row>
    <row r="495" spans="1:7" ht="12.75" customHeight="1">
      <c r="A495" s="8"/>
      <c r="B495" s="8"/>
      <c r="C495" s="8"/>
      <c r="D495" s="57"/>
      <c r="E495" s="51"/>
      <c r="F495" s="11"/>
      <c r="G495" s="11"/>
    </row>
    <row r="496" spans="1:7" ht="12.75" customHeight="1">
      <c r="A496" s="8"/>
      <c r="B496" s="8"/>
      <c r="C496" s="8"/>
      <c r="D496" s="57"/>
      <c r="E496" s="51"/>
      <c r="F496" s="11"/>
      <c r="G496" s="11"/>
    </row>
    <row r="497" spans="1:7" ht="12.75" customHeight="1">
      <c r="A497" s="8"/>
      <c r="B497" s="8"/>
      <c r="C497" s="8"/>
      <c r="D497" s="57"/>
      <c r="E497" s="51"/>
      <c r="F497" s="11"/>
      <c r="G497" s="11"/>
    </row>
    <row r="498" spans="1:7" ht="12.75" customHeight="1">
      <c r="A498" s="8"/>
      <c r="B498" s="8"/>
      <c r="C498" s="8"/>
      <c r="D498" s="57"/>
      <c r="E498" s="51"/>
      <c r="F498" s="11"/>
      <c r="G498" s="11"/>
    </row>
    <row r="499" spans="1:7" ht="12.75" customHeight="1">
      <c r="A499" s="8"/>
      <c r="B499" s="8"/>
      <c r="C499" s="8"/>
      <c r="D499" s="57"/>
      <c r="E499" s="51"/>
      <c r="F499" s="11"/>
      <c r="G499" s="11"/>
    </row>
    <row r="500" spans="1:7" ht="12.75" customHeight="1">
      <c r="A500" s="8"/>
      <c r="B500" s="8"/>
      <c r="C500" s="8"/>
      <c r="D500" s="57"/>
      <c r="E500" s="51"/>
      <c r="F500" s="11"/>
      <c r="G500" s="11"/>
    </row>
    <row r="501" spans="1:7" ht="12.75" customHeight="1">
      <c r="A501" s="8"/>
      <c r="B501" s="8"/>
      <c r="C501" s="8"/>
      <c r="D501" s="57"/>
      <c r="E501" s="51"/>
      <c r="F501" s="11"/>
      <c r="G501" s="11"/>
    </row>
    <row r="502" spans="1:7" ht="12.75" customHeight="1">
      <c r="A502" s="8"/>
      <c r="B502" s="8"/>
      <c r="C502" s="8"/>
      <c r="D502" s="57"/>
      <c r="E502" s="51"/>
      <c r="F502" s="11"/>
      <c r="G502" s="11"/>
    </row>
    <row r="503" spans="1:7" ht="12.75" customHeight="1">
      <c r="A503" s="8"/>
      <c r="B503" s="8"/>
      <c r="C503" s="8"/>
      <c r="D503" s="57"/>
      <c r="E503" s="51"/>
      <c r="F503" s="11"/>
      <c r="G503" s="11"/>
    </row>
    <row r="504" spans="1:7" ht="12.75" customHeight="1">
      <c r="A504" s="8"/>
      <c r="B504" s="8"/>
      <c r="C504" s="8"/>
      <c r="D504" s="57"/>
      <c r="E504" s="51"/>
      <c r="F504" s="11"/>
      <c r="G504" s="11"/>
    </row>
    <row r="505" spans="1:7" ht="12.75" customHeight="1">
      <c r="A505" s="8"/>
      <c r="B505" s="8"/>
      <c r="C505" s="8"/>
      <c r="D505" s="57"/>
      <c r="E505" s="51"/>
      <c r="F505" s="11"/>
      <c r="G505" s="11"/>
    </row>
    <row r="506" spans="1:7" ht="12.75" customHeight="1">
      <c r="A506" s="8"/>
      <c r="B506" s="8"/>
      <c r="C506" s="8"/>
      <c r="D506" s="57"/>
      <c r="E506" s="51"/>
      <c r="F506" s="11"/>
      <c r="G506" s="11"/>
    </row>
    <row r="507" spans="1:7" ht="12.75" customHeight="1">
      <c r="A507" s="8"/>
      <c r="B507" s="8"/>
      <c r="C507" s="8"/>
      <c r="D507" s="57"/>
      <c r="E507" s="51"/>
      <c r="F507" s="11"/>
      <c r="G507" s="11"/>
    </row>
    <row r="508" spans="1:7" ht="12.75" customHeight="1">
      <c r="A508" s="8"/>
      <c r="B508" s="8"/>
      <c r="C508" s="8"/>
      <c r="D508" s="57"/>
      <c r="E508" s="51"/>
      <c r="F508" s="11"/>
      <c r="G508" s="11"/>
    </row>
    <row r="509" spans="1:7" ht="12.75" customHeight="1">
      <c r="A509" s="8"/>
      <c r="B509" s="8"/>
      <c r="C509" s="8"/>
      <c r="D509" s="57"/>
      <c r="E509" s="51"/>
      <c r="F509" s="11"/>
      <c r="G509" s="11"/>
    </row>
    <row r="510" spans="1:7" ht="12.75" customHeight="1">
      <c r="A510" s="8"/>
      <c r="B510" s="8"/>
      <c r="C510" s="8"/>
      <c r="D510" s="57"/>
      <c r="E510" s="51"/>
      <c r="F510" s="11"/>
      <c r="G510" s="11"/>
    </row>
    <row r="511" spans="1:7" ht="18" customHeight="1">
      <c r="A511" s="26" t="str">
        <f>"TOTAL FOR "&amp;UPPER("Section")&amp;"  3.9 CARRIED FORWARD TO SUMMARY"</f>
        <v>TOTAL FOR SECTION  3.9 CARRIED FORWARD TO SUMMARY</v>
      </c>
      <c r="B511" s="7"/>
      <c r="C511" s="7"/>
      <c r="D511" s="7"/>
      <c r="E511" s="50"/>
      <c r="F511" s="27"/>
      <c r="G511" s="25"/>
    </row>
    <row r="512" spans="1:7" ht="15.75" customHeight="1">
      <c r="A512" s="64" t="s">
        <v>2137</v>
      </c>
      <c r="B512" s="64"/>
      <c r="C512" s="64"/>
      <c r="D512" s="64"/>
      <c r="E512" s="64"/>
      <c r="F512" s="64"/>
      <c r="G512" s="64"/>
    </row>
    <row r="513" spans="1:7" ht="12.75" customHeight="1">
      <c r="A513" s="9" t="s">
        <v>342</v>
      </c>
      <c r="B513" s="3"/>
      <c r="C513" s="9" t="s">
        <v>154</v>
      </c>
      <c r="D513" s="3"/>
      <c r="E513" s="49"/>
      <c r="F513" s="3"/>
      <c r="G513" s="14" t="str">
        <f>UPPER("Bill of Quantities")</f>
        <v>BILL OF QUANTITIES</v>
      </c>
    </row>
    <row r="514" spans="1:7" ht="12.75" customHeight="1">
      <c r="A514" s="9">
        <f>IF(C514="","","CONTRACT TITLE: ")</f>
      </c>
      <c r="B514" s="9"/>
      <c r="C514" s="61"/>
      <c r="D514" s="61"/>
      <c r="E514" s="61"/>
      <c r="F514" s="61"/>
      <c r="G514" s="61"/>
    </row>
    <row r="515" spans="1:7" ht="12.75" customHeight="1">
      <c r="A515" s="9" t="str">
        <f>IF((B515&amp;C515)="","",UPPER("BILL:"))</f>
        <v>BILL:</v>
      </c>
      <c r="B515" s="3"/>
      <c r="C515" s="62" t="s">
        <v>22</v>
      </c>
      <c r="D515" s="62"/>
      <c r="E515" s="62"/>
      <c r="F515" s="62"/>
      <c r="G515" s="62"/>
    </row>
    <row r="516" spans="1:7" ht="12.75" customHeight="1" hidden="1">
      <c r="A516" s="9" t="str">
        <f>IF(C516="","","SERIES:")</f>
        <v>SERIES:</v>
      </c>
      <c r="B516" s="3"/>
      <c r="C516" s="62" t="s">
        <v>1751</v>
      </c>
      <c r="D516" s="62"/>
      <c r="E516" s="62"/>
      <c r="F516" s="62"/>
      <c r="G516" s="62"/>
    </row>
    <row r="517" spans="1:7" ht="12.75" customHeight="1">
      <c r="A517" s="9" t="str">
        <f>IF(C517="","","SECTION:")</f>
        <v>SECTION:</v>
      </c>
      <c r="B517" s="3"/>
      <c r="C517" s="63" t="s">
        <v>1627</v>
      </c>
      <c r="D517" s="63"/>
      <c r="E517" s="63"/>
      <c r="F517" s="63"/>
      <c r="G517" s="63"/>
    </row>
    <row r="518" spans="1:8" ht="28.5" customHeight="1">
      <c r="A518" s="2" t="s">
        <v>2</v>
      </c>
      <c r="B518" s="20" t="s">
        <v>1916</v>
      </c>
      <c r="C518" s="2" t="s">
        <v>152</v>
      </c>
      <c r="D518" s="2" t="s">
        <v>0</v>
      </c>
      <c r="E518" s="2" t="s">
        <v>1293</v>
      </c>
      <c r="F518" s="2" t="s">
        <v>640</v>
      </c>
      <c r="G518" s="2" t="s">
        <v>1426</v>
      </c>
      <c r="H518" s="18" t="s">
        <v>982</v>
      </c>
    </row>
    <row r="519" spans="1:7" ht="4.5" customHeight="1">
      <c r="A519" s="1"/>
      <c r="B519" s="1"/>
      <c r="C519" s="1"/>
      <c r="D519" s="1"/>
      <c r="E519" s="1"/>
      <c r="F519" s="1"/>
      <c r="G519" s="1"/>
    </row>
    <row r="520" spans="1:8" ht="21.75" customHeight="1">
      <c r="A520" s="15" t="s">
        <v>2446</v>
      </c>
      <c r="B520" s="19" t="s">
        <v>1</v>
      </c>
      <c r="C520" s="12" t="s">
        <v>1041</v>
      </c>
      <c r="D520" s="56" t="s">
        <v>1</v>
      </c>
      <c r="E520" s="52"/>
      <c r="F520" s="4"/>
      <c r="G520" s="4"/>
      <c r="H520" s="17" t="s">
        <v>2303</v>
      </c>
    </row>
    <row r="521" spans="1:8" ht="129.75" customHeight="1">
      <c r="A521" s="15" t="s">
        <v>1</v>
      </c>
      <c r="B521" s="19" t="s">
        <v>1</v>
      </c>
      <c r="C521" s="5" t="s">
        <v>2445</v>
      </c>
      <c r="D521" s="56" t="s">
        <v>1</v>
      </c>
      <c r="E521" s="52"/>
      <c r="F521" s="4"/>
      <c r="G521" s="4"/>
      <c r="H521" s="17" t="s">
        <v>59</v>
      </c>
    </row>
    <row r="522" spans="1:8" ht="21.75" customHeight="1">
      <c r="A522" s="15" t="s">
        <v>556</v>
      </c>
      <c r="B522" s="19" t="s">
        <v>1</v>
      </c>
      <c r="C522" s="12" t="s">
        <v>219</v>
      </c>
      <c r="D522" s="56" t="s">
        <v>1</v>
      </c>
      <c r="E522" s="52"/>
      <c r="F522" s="4"/>
      <c r="G522" s="4"/>
      <c r="H522" s="17" t="s">
        <v>220</v>
      </c>
    </row>
    <row r="523" spans="1:8" ht="21.75" customHeight="1">
      <c r="A523" s="15" t="s">
        <v>1636</v>
      </c>
      <c r="B523" s="19" t="s">
        <v>1</v>
      </c>
      <c r="C523" s="10" t="s">
        <v>1487</v>
      </c>
      <c r="D523" s="56" t="s">
        <v>1</v>
      </c>
      <c r="E523" s="52"/>
      <c r="F523" s="4"/>
      <c r="G523" s="4"/>
      <c r="H523" s="17" t="s">
        <v>1191</v>
      </c>
    </row>
    <row r="524" spans="1:8" ht="55.5" customHeight="1">
      <c r="A524" s="15" t="s">
        <v>1192</v>
      </c>
      <c r="B524" s="19" t="s">
        <v>1</v>
      </c>
      <c r="C524" s="5" t="s">
        <v>886</v>
      </c>
      <c r="D524" s="56" t="s">
        <v>1755</v>
      </c>
      <c r="E524" s="53">
        <v>15</v>
      </c>
      <c r="F524" s="6"/>
      <c r="G524" s="4"/>
      <c r="H524" s="17" t="s">
        <v>1188</v>
      </c>
    </row>
    <row r="525" spans="1:8" ht="44.25" customHeight="1">
      <c r="A525" s="15" t="s">
        <v>1636</v>
      </c>
      <c r="B525" s="19" t="s">
        <v>1</v>
      </c>
      <c r="C525" s="5" t="s">
        <v>557</v>
      </c>
      <c r="D525" s="56" t="s">
        <v>1755</v>
      </c>
      <c r="E525" s="53">
        <v>2</v>
      </c>
      <c r="F525" s="6"/>
      <c r="G525" s="4"/>
      <c r="H525" s="17" t="s">
        <v>1343</v>
      </c>
    </row>
    <row r="526" spans="1:8" ht="33" customHeight="1">
      <c r="A526" s="15" t="s">
        <v>2304</v>
      </c>
      <c r="B526" s="19" t="s">
        <v>1</v>
      </c>
      <c r="C526" s="5" t="s">
        <v>1345</v>
      </c>
      <c r="D526" s="56" t="s">
        <v>1755</v>
      </c>
      <c r="E526" s="53">
        <v>2</v>
      </c>
      <c r="F526" s="6"/>
      <c r="G526" s="4"/>
      <c r="H526" s="17" t="s">
        <v>555</v>
      </c>
    </row>
    <row r="527" spans="1:8" ht="33" customHeight="1">
      <c r="A527" s="15" t="s">
        <v>404</v>
      </c>
      <c r="B527" s="19" t="s">
        <v>1</v>
      </c>
      <c r="C527" s="5" t="s">
        <v>559</v>
      </c>
      <c r="D527" s="56" t="s">
        <v>1755</v>
      </c>
      <c r="E527" s="53">
        <v>2</v>
      </c>
      <c r="F527" s="6"/>
      <c r="G527" s="4"/>
      <c r="H527" s="17" t="s">
        <v>1488</v>
      </c>
    </row>
    <row r="528" spans="1:8" ht="33" customHeight="1">
      <c r="A528" s="15" t="s">
        <v>1042</v>
      </c>
      <c r="B528" s="19" t="s">
        <v>1</v>
      </c>
      <c r="C528" s="5" t="s">
        <v>697</v>
      </c>
      <c r="D528" s="56" t="s">
        <v>1755</v>
      </c>
      <c r="E528" s="53">
        <v>1</v>
      </c>
      <c r="F528" s="6"/>
      <c r="G528" s="4"/>
      <c r="H528" s="17" t="s">
        <v>221</v>
      </c>
    </row>
    <row r="529" spans="1:8" ht="33" customHeight="1">
      <c r="A529" s="15" t="s">
        <v>1637</v>
      </c>
      <c r="B529" s="19" t="s">
        <v>1</v>
      </c>
      <c r="C529" s="5" t="s">
        <v>1979</v>
      </c>
      <c r="D529" s="56" t="s">
        <v>1755</v>
      </c>
      <c r="E529" s="53">
        <v>1</v>
      </c>
      <c r="F529" s="6"/>
      <c r="G529" s="4"/>
      <c r="H529" s="17" t="s">
        <v>887</v>
      </c>
    </row>
    <row r="530" spans="1:8" ht="21.75" customHeight="1">
      <c r="A530" s="15" t="s">
        <v>2305</v>
      </c>
      <c r="B530" s="19" t="s">
        <v>1</v>
      </c>
      <c r="C530" s="5" t="s">
        <v>560</v>
      </c>
      <c r="D530" s="56" t="s">
        <v>1755</v>
      </c>
      <c r="E530" s="53">
        <v>1</v>
      </c>
      <c r="F530" s="6"/>
      <c r="G530" s="4"/>
      <c r="H530" s="17" t="s">
        <v>60</v>
      </c>
    </row>
    <row r="531" spans="1:8" ht="21.75" customHeight="1">
      <c r="A531" s="15" t="s">
        <v>403</v>
      </c>
      <c r="B531" s="19" t="s">
        <v>1</v>
      </c>
      <c r="C531" s="5" t="s">
        <v>1980</v>
      </c>
      <c r="D531" s="56" t="s">
        <v>1755</v>
      </c>
      <c r="E531" s="53">
        <v>1</v>
      </c>
      <c r="F531" s="6"/>
      <c r="G531" s="4"/>
      <c r="H531" s="17" t="s">
        <v>402</v>
      </c>
    </row>
    <row r="532" spans="1:8" ht="21.75" customHeight="1">
      <c r="A532" s="15" t="s">
        <v>1194</v>
      </c>
      <c r="B532" s="19" t="s">
        <v>1</v>
      </c>
      <c r="C532" s="5" t="s">
        <v>888</v>
      </c>
      <c r="D532" s="56" t="s">
        <v>1755</v>
      </c>
      <c r="E532" s="53">
        <v>1</v>
      </c>
      <c r="F532" s="6"/>
      <c r="G532" s="4"/>
      <c r="H532" s="17" t="s">
        <v>694</v>
      </c>
    </row>
    <row r="533" spans="1:8" ht="21.75" customHeight="1">
      <c r="A533" s="15" t="s">
        <v>1819</v>
      </c>
      <c r="B533" s="19" t="s">
        <v>1</v>
      </c>
      <c r="C533" s="5" t="s">
        <v>889</v>
      </c>
      <c r="D533" s="56" t="s">
        <v>1755</v>
      </c>
      <c r="E533" s="53">
        <v>4</v>
      </c>
      <c r="F533" s="6"/>
      <c r="G533" s="4"/>
      <c r="H533" s="17" t="s">
        <v>405</v>
      </c>
    </row>
    <row r="534" spans="1:8" ht="21.75" customHeight="1">
      <c r="A534" s="15" t="s">
        <v>1195</v>
      </c>
      <c r="B534" s="19" t="s">
        <v>1</v>
      </c>
      <c r="C534" s="12" t="s">
        <v>1820</v>
      </c>
      <c r="D534" s="56" t="s">
        <v>1</v>
      </c>
      <c r="E534" s="52"/>
      <c r="F534" s="4"/>
      <c r="G534" s="4"/>
      <c r="H534" s="17" t="s">
        <v>1981</v>
      </c>
    </row>
    <row r="535" spans="1:8" ht="21.75" customHeight="1">
      <c r="A535" s="15" t="s">
        <v>406</v>
      </c>
      <c r="B535" s="19" t="s">
        <v>1</v>
      </c>
      <c r="C535" s="10" t="s">
        <v>1487</v>
      </c>
      <c r="D535" s="56" t="s">
        <v>1</v>
      </c>
      <c r="E535" s="52"/>
      <c r="F535" s="4"/>
      <c r="G535" s="4"/>
      <c r="H535" s="17" t="s">
        <v>1344</v>
      </c>
    </row>
    <row r="536" spans="1:8" ht="33" customHeight="1">
      <c r="A536" s="15" t="s">
        <v>890</v>
      </c>
      <c r="B536" s="19" t="s">
        <v>1</v>
      </c>
      <c r="C536" s="5" t="s">
        <v>2138</v>
      </c>
      <c r="D536" s="56" t="s">
        <v>1755</v>
      </c>
      <c r="E536" s="53">
        <v>8</v>
      </c>
      <c r="F536" s="6"/>
      <c r="G536" s="4"/>
      <c r="H536" s="17" t="s">
        <v>1635</v>
      </c>
    </row>
    <row r="537" spans="1:8" ht="33" customHeight="1">
      <c r="A537" s="15" t="s">
        <v>406</v>
      </c>
      <c r="B537" s="19" t="s">
        <v>1</v>
      </c>
      <c r="C537" s="5" t="s">
        <v>1982</v>
      </c>
      <c r="D537" s="56" t="s">
        <v>1755</v>
      </c>
      <c r="E537" s="53">
        <v>7</v>
      </c>
      <c r="F537" s="6"/>
      <c r="G537" s="4"/>
      <c r="H537" s="17" t="s">
        <v>1821</v>
      </c>
    </row>
    <row r="538" spans="1:8" ht="21.75" customHeight="1">
      <c r="A538" s="15" t="s">
        <v>1822</v>
      </c>
      <c r="B538" s="19" t="s">
        <v>1</v>
      </c>
      <c r="C538" s="12" t="s">
        <v>1638</v>
      </c>
      <c r="D538" s="56" t="s">
        <v>1</v>
      </c>
      <c r="E538" s="52"/>
      <c r="F538" s="4"/>
      <c r="G538" s="4"/>
      <c r="H538" s="17" t="s">
        <v>61</v>
      </c>
    </row>
    <row r="539" spans="1:8" ht="21.75" customHeight="1">
      <c r="A539" s="15" t="s">
        <v>1640</v>
      </c>
      <c r="B539" s="19" t="s">
        <v>1</v>
      </c>
      <c r="C539" s="10" t="s">
        <v>1347</v>
      </c>
      <c r="D539" s="56" t="s">
        <v>1</v>
      </c>
      <c r="E539" s="52"/>
      <c r="F539" s="4"/>
      <c r="G539" s="4"/>
      <c r="H539" s="17" t="s">
        <v>1346</v>
      </c>
    </row>
    <row r="540" spans="1:8" ht="12.75" customHeight="1">
      <c r="A540" s="8"/>
      <c r="B540" s="8"/>
      <c r="C540" s="8"/>
      <c r="D540" s="57"/>
      <c r="E540" s="51"/>
      <c r="F540" s="11"/>
      <c r="G540" s="11"/>
      <c r="H540" s="17"/>
    </row>
    <row r="541" spans="1:8" ht="6" customHeight="1">
      <c r="A541" s="8"/>
      <c r="B541" s="8"/>
      <c r="C541" s="8"/>
      <c r="D541" s="57"/>
      <c r="E541" s="51"/>
      <c r="F541" s="11"/>
      <c r="G541" s="11"/>
      <c r="H541" s="17"/>
    </row>
    <row r="542" spans="1:8" ht="18" customHeight="1">
      <c r="A542" s="28"/>
      <c r="B542" s="21"/>
      <c r="C542" s="21" t="s">
        <v>1759</v>
      </c>
      <c r="D542" s="7"/>
      <c r="E542" s="50"/>
      <c r="F542" s="7"/>
      <c r="G542" s="31"/>
      <c r="H542" s="17"/>
    </row>
    <row r="543" spans="1:8" ht="15.75" customHeight="1">
      <c r="A543" s="64" t="s">
        <v>698</v>
      </c>
      <c r="B543" s="64"/>
      <c r="C543" s="64"/>
      <c r="D543" s="64"/>
      <c r="E543" s="64"/>
      <c r="F543" s="64"/>
      <c r="G543" s="64"/>
      <c r="H543" s="17"/>
    </row>
    <row r="544" spans="1:7" ht="12.75" customHeight="1">
      <c r="A544" s="9" t="s">
        <v>342</v>
      </c>
      <c r="B544" s="3"/>
      <c r="C544" s="9" t="s">
        <v>154</v>
      </c>
      <c r="D544" s="3"/>
      <c r="E544" s="49"/>
      <c r="F544" s="3"/>
      <c r="G544" s="14" t="str">
        <f>UPPER("Bill of Quantities")</f>
        <v>BILL OF QUANTITIES</v>
      </c>
    </row>
    <row r="545" spans="1:7" ht="12.75" customHeight="1">
      <c r="A545" s="9">
        <f>IF(C545="","","CONTRACT TITLE: ")</f>
      </c>
      <c r="B545" s="9"/>
      <c r="C545" s="61"/>
      <c r="D545" s="61"/>
      <c r="E545" s="61"/>
      <c r="F545" s="61"/>
      <c r="G545" s="61"/>
    </row>
    <row r="546" spans="1:7" ht="12.75" customHeight="1">
      <c r="A546" s="9" t="str">
        <f>IF((B546&amp;C546)="","",UPPER("BILL:"))</f>
        <v>BILL:</v>
      </c>
      <c r="B546" s="3"/>
      <c r="C546" s="62" t="s">
        <v>22</v>
      </c>
      <c r="D546" s="62"/>
      <c r="E546" s="62"/>
      <c r="F546" s="62"/>
      <c r="G546" s="62"/>
    </row>
    <row r="547" spans="1:7" ht="12.75" customHeight="1" hidden="1">
      <c r="A547" s="9" t="str">
        <f>IF(C547="","","SERIES:")</f>
        <v>SERIES:</v>
      </c>
      <c r="B547" s="3"/>
      <c r="C547" s="62" t="s">
        <v>1751</v>
      </c>
      <c r="D547" s="62"/>
      <c r="E547" s="62"/>
      <c r="F547" s="62"/>
      <c r="G547" s="62"/>
    </row>
    <row r="548" spans="1:7" ht="12.75" customHeight="1">
      <c r="A548" s="9" t="str">
        <f>IF(C548="","","SECTION:")</f>
        <v>SECTION:</v>
      </c>
      <c r="B548" s="3"/>
      <c r="C548" s="63" t="s">
        <v>1627</v>
      </c>
      <c r="D548" s="63"/>
      <c r="E548" s="63"/>
      <c r="F548" s="63"/>
      <c r="G548" s="63"/>
    </row>
    <row r="549" spans="1:8" ht="28.5" customHeight="1">
      <c r="A549" s="2" t="s">
        <v>2</v>
      </c>
      <c r="B549" s="20" t="s">
        <v>1916</v>
      </c>
      <c r="C549" s="2" t="s">
        <v>152</v>
      </c>
      <c r="D549" s="2" t="s">
        <v>0</v>
      </c>
      <c r="E549" s="2" t="s">
        <v>1293</v>
      </c>
      <c r="F549" s="2" t="s">
        <v>640</v>
      </c>
      <c r="G549" s="2" t="s">
        <v>1426</v>
      </c>
      <c r="H549" s="18" t="s">
        <v>982</v>
      </c>
    </row>
    <row r="550" spans="1:7" ht="4.5" customHeight="1">
      <c r="A550" s="1"/>
      <c r="B550" s="1"/>
      <c r="C550" s="1"/>
      <c r="D550" s="1"/>
      <c r="E550" s="1"/>
      <c r="F550" s="1"/>
      <c r="G550" s="1"/>
    </row>
    <row r="551" spans="1:7" ht="18" customHeight="1">
      <c r="A551" s="22"/>
      <c r="B551" s="23"/>
      <c r="C551" s="23" t="s">
        <v>1135</v>
      </c>
      <c r="D551" s="13"/>
      <c r="E551" s="51"/>
      <c r="F551" s="22"/>
      <c r="G551" s="29"/>
    </row>
    <row r="552" spans="1:7" ht="4.5" customHeight="1">
      <c r="A552" s="22"/>
      <c r="B552" s="13"/>
      <c r="C552" s="13"/>
      <c r="D552" s="13"/>
      <c r="E552" s="51"/>
      <c r="F552" s="13"/>
      <c r="G552" s="30"/>
    </row>
    <row r="553" spans="1:8" ht="21.75" customHeight="1">
      <c r="A553" s="15" t="s">
        <v>699</v>
      </c>
      <c r="B553" s="19" t="s">
        <v>1</v>
      </c>
      <c r="C553" s="5" t="s">
        <v>222</v>
      </c>
      <c r="D553" s="56" t="s">
        <v>1755</v>
      </c>
      <c r="E553" s="53">
        <v>8</v>
      </c>
      <c r="F553" s="6"/>
      <c r="G553" s="4"/>
      <c r="H553" s="17" t="s">
        <v>1489</v>
      </c>
    </row>
    <row r="554" spans="1:7" ht="12.75" customHeight="1">
      <c r="A554" s="8"/>
      <c r="B554" s="8"/>
      <c r="C554" s="8"/>
      <c r="D554" s="57"/>
      <c r="E554" s="51"/>
      <c r="F554" s="11"/>
      <c r="G554" s="11"/>
    </row>
    <row r="555" spans="1:7" ht="12.75" customHeight="1">
      <c r="A555" s="8"/>
      <c r="B555" s="8"/>
      <c r="C555" s="8"/>
      <c r="D555" s="57"/>
      <c r="E555" s="51"/>
      <c r="F555" s="11"/>
      <c r="G555" s="11"/>
    </row>
    <row r="556" spans="1:7" ht="12.75" customHeight="1">
      <c r="A556" s="8"/>
      <c r="B556" s="8"/>
      <c r="C556" s="8"/>
      <c r="D556" s="57"/>
      <c r="E556" s="51"/>
      <c r="F556" s="11"/>
      <c r="G556" s="11"/>
    </row>
    <row r="557" spans="1:7" ht="12.75" customHeight="1">
      <c r="A557" s="8"/>
      <c r="B557" s="8"/>
      <c r="C557" s="8"/>
      <c r="D557" s="57"/>
      <c r="E557" s="51"/>
      <c r="F557" s="11"/>
      <c r="G557" s="11"/>
    </row>
    <row r="558" spans="1:7" ht="12.75" customHeight="1">
      <c r="A558" s="8"/>
      <c r="B558" s="8"/>
      <c r="C558" s="8"/>
      <c r="D558" s="57"/>
      <c r="E558" s="51"/>
      <c r="F558" s="11"/>
      <c r="G558" s="11"/>
    </row>
    <row r="559" spans="1:7" ht="12.75" customHeight="1">
      <c r="A559" s="8"/>
      <c r="B559" s="8"/>
      <c r="C559" s="8"/>
      <c r="D559" s="57"/>
      <c r="E559" s="51"/>
      <c r="F559" s="11"/>
      <c r="G559" s="11"/>
    </row>
    <row r="560" spans="1:7" ht="12.75" customHeight="1">
      <c r="A560" s="8"/>
      <c r="B560" s="8"/>
      <c r="C560" s="8"/>
      <c r="D560" s="57"/>
      <c r="E560" s="51"/>
      <c r="F560" s="11"/>
      <c r="G560" s="11"/>
    </row>
    <row r="561" spans="1:7" ht="12.75" customHeight="1">
      <c r="A561" s="8"/>
      <c r="B561" s="8"/>
      <c r="C561" s="8"/>
      <c r="D561" s="57"/>
      <c r="E561" s="51"/>
      <c r="F561" s="11"/>
      <c r="G561" s="11"/>
    </row>
    <row r="562" spans="1:7" ht="12.75" customHeight="1">
      <c r="A562" s="8"/>
      <c r="B562" s="8"/>
      <c r="C562" s="8"/>
      <c r="D562" s="57"/>
      <c r="E562" s="51"/>
      <c r="F562" s="11"/>
      <c r="G562" s="11"/>
    </row>
    <row r="563" spans="1:7" ht="12.75" customHeight="1">
      <c r="A563" s="8"/>
      <c r="B563" s="8"/>
      <c r="C563" s="8"/>
      <c r="D563" s="57"/>
      <c r="E563" s="51"/>
      <c r="F563" s="11"/>
      <c r="G563" s="11"/>
    </row>
    <row r="564" spans="1:7" ht="12.75" customHeight="1">
      <c r="A564" s="8"/>
      <c r="B564" s="8"/>
      <c r="C564" s="8"/>
      <c r="D564" s="57"/>
      <c r="E564" s="51"/>
      <c r="F564" s="11"/>
      <c r="G564" s="11"/>
    </row>
    <row r="565" spans="1:7" ht="12.75" customHeight="1">
      <c r="A565" s="8"/>
      <c r="B565" s="8"/>
      <c r="C565" s="8"/>
      <c r="D565" s="57"/>
      <c r="E565" s="51"/>
      <c r="F565" s="11"/>
      <c r="G565" s="11"/>
    </row>
    <row r="566" spans="1:7" ht="12.75" customHeight="1">
      <c r="A566" s="8"/>
      <c r="B566" s="8"/>
      <c r="C566" s="8"/>
      <c r="D566" s="57"/>
      <c r="E566" s="51"/>
      <c r="F566" s="11"/>
      <c r="G566" s="11"/>
    </row>
    <row r="567" spans="1:7" ht="12.75" customHeight="1">
      <c r="A567" s="8"/>
      <c r="B567" s="8"/>
      <c r="C567" s="8"/>
      <c r="D567" s="57"/>
      <c r="E567" s="51"/>
      <c r="F567" s="11"/>
      <c r="G567" s="11"/>
    </row>
    <row r="568" spans="1:7" ht="12.75" customHeight="1">
      <c r="A568" s="8"/>
      <c r="B568" s="8"/>
      <c r="C568" s="8"/>
      <c r="D568" s="57"/>
      <c r="E568" s="51"/>
      <c r="F568" s="11"/>
      <c r="G568" s="11"/>
    </row>
    <row r="569" spans="1:7" ht="12.75" customHeight="1">
      <c r="A569" s="8"/>
      <c r="B569" s="8"/>
      <c r="C569" s="8"/>
      <c r="D569" s="57"/>
      <c r="E569" s="51"/>
      <c r="F569" s="11"/>
      <c r="G569" s="11"/>
    </row>
    <row r="570" spans="1:7" ht="12.75" customHeight="1">
      <c r="A570" s="8"/>
      <c r="B570" s="8"/>
      <c r="C570" s="8"/>
      <c r="D570" s="57"/>
      <c r="E570" s="51"/>
      <c r="F570" s="11"/>
      <c r="G570" s="11"/>
    </row>
    <row r="571" spans="1:7" ht="12.75" customHeight="1">
      <c r="A571" s="8"/>
      <c r="B571" s="8"/>
      <c r="C571" s="8"/>
      <c r="D571" s="57"/>
      <c r="E571" s="51"/>
      <c r="F571" s="11"/>
      <c r="G571" s="11"/>
    </row>
    <row r="572" spans="1:7" ht="12.75" customHeight="1">
      <c r="A572" s="8"/>
      <c r="B572" s="8"/>
      <c r="C572" s="8"/>
      <c r="D572" s="57"/>
      <c r="E572" s="51"/>
      <c r="F572" s="11"/>
      <c r="G572" s="11"/>
    </row>
    <row r="573" spans="1:7" ht="12.75" customHeight="1">
      <c r="A573" s="8"/>
      <c r="B573" s="8"/>
      <c r="C573" s="8"/>
      <c r="D573" s="57"/>
      <c r="E573" s="51"/>
      <c r="F573" s="11"/>
      <c r="G573" s="11"/>
    </row>
    <row r="574" spans="1:7" ht="12.75" customHeight="1">
      <c r="A574" s="8"/>
      <c r="B574" s="8"/>
      <c r="C574" s="8"/>
      <c r="D574" s="57"/>
      <c r="E574" s="51"/>
      <c r="F574" s="11"/>
      <c r="G574" s="11"/>
    </row>
    <row r="575" spans="1:7" ht="12.75" customHeight="1">
      <c r="A575" s="8"/>
      <c r="B575" s="8"/>
      <c r="C575" s="8"/>
      <c r="D575" s="57"/>
      <c r="E575" s="51"/>
      <c r="F575" s="11"/>
      <c r="G575" s="11"/>
    </row>
    <row r="576" spans="1:7" ht="12.75" customHeight="1">
      <c r="A576" s="8"/>
      <c r="B576" s="8"/>
      <c r="C576" s="8"/>
      <c r="D576" s="57"/>
      <c r="E576" s="51"/>
      <c r="F576" s="11"/>
      <c r="G576" s="11"/>
    </row>
    <row r="577" spans="1:7" ht="12.75" customHeight="1">
      <c r="A577" s="8"/>
      <c r="B577" s="8"/>
      <c r="C577" s="8"/>
      <c r="D577" s="57"/>
      <c r="E577" s="51"/>
      <c r="F577" s="11"/>
      <c r="G577" s="11"/>
    </row>
    <row r="578" spans="1:7" ht="12.75" customHeight="1">
      <c r="A578" s="8"/>
      <c r="B578" s="8"/>
      <c r="C578" s="8"/>
      <c r="D578" s="57"/>
      <c r="E578" s="51"/>
      <c r="F578" s="11"/>
      <c r="G578" s="11"/>
    </row>
    <row r="579" spans="1:7" ht="12.75" customHeight="1">
      <c r="A579" s="8"/>
      <c r="B579" s="8"/>
      <c r="C579" s="8"/>
      <c r="D579" s="57"/>
      <c r="E579" s="51"/>
      <c r="F579" s="11"/>
      <c r="G579" s="11"/>
    </row>
    <row r="580" spans="1:7" ht="12.75" customHeight="1">
      <c r="A580" s="8"/>
      <c r="B580" s="8"/>
      <c r="C580" s="8"/>
      <c r="D580" s="57"/>
      <c r="E580" s="51"/>
      <c r="F580" s="11"/>
      <c r="G580" s="11"/>
    </row>
    <row r="581" spans="1:7" ht="12.75" customHeight="1">
      <c r="A581" s="8"/>
      <c r="B581" s="8"/>
      <c r="C581" s="8"/>
      <c r="D581" s="57"/>
      <c r="E581" s="51"/>
      <c r="F581" s="11"/>
      <c r="G581" s="11"/>
    </row>
    <row r="582" spans="1:7" ht="12.75" customHeight="1">
      <c r="A582" s="8"/>
      <c r="B582" s="8"/>
      <c r="C582" s="8"/>
      <c r="D582" s="57"/>
      <c r="E582" s="51"/>
      <c r="F582" s="11"/>
      <c r="G582" s="11"/>
    </row>
    <row r="583" spans="1:7" ht="12.75" customHeight="1">
      <c r="A583" s="8"/>
      <c r="B583" s="8"/>
      <c r="C583" s="8"/>
      <c r="D583" s="57"/>
      <c r="E583" s="51"/>
      <c r="F583" s="11"/>
      <c r="G583" s="11"/>
    </row>
    <row r="584" spans="1:7" ht="12.75" customHeight="1">
      <c r="A584" s="8"/>
      <c r="B584" s="8"/>
      <c r="C584" s="8"/>
      <c r="D584" s="57"/>
      <c r="E584" s="51"/>
      <c r="F584" s="11"/>
      <c r="G584" s="11"/>
    </row>
    <row r="585" spans="1:7" ht="12.75" customHeight="1">
      <c r="A585" s="8"/>
      <c r="B585" s="8"/>
      <c r="C585" s="8"/>
      <c r="D585" s="57"/>
      <c r="E585" s="51"/>
      <c r="F585" s="11"/>
      <c r="G585" s="11"/>
    </row>
    <row r="586" spans="1:7" ht="12.75" customHeight="1">
      <c r="A586" s="8"/>
      <c r="B586" s="8"/>
      <c r="C586" s="8"/>
      <c r="D586" s="57"/>
      <c r="E586" s="51"/>
      <c r="F586" s="11"/>
      <c r="G586" s="11"/>
    </row>
    <row r="587" spans="1:7" ht="12.75" customHeight="1">
      <c r="A587" s="8"/>
      <c r="B587" s="8"/>
      <c r="C587" s="8"/>
      <c r="D587" s="57"/>
      <c r="E587" s="51"/>
      <c r="F587" s="11"/>
      <c r="G587" s="11"/>
    </row>
    <row r="588" spans="1:7" ht="12.75" customHeight="1">
      <c r="A588" s="8"/>
      <c r="B588" s="8"/>
      <c r="C588" s="8"/>
      <c r="D588" s="57"/>
      <c r="E588" s="51"/>
      <c r="F588" s="11"/>
      <c r="G588" s="11"/>
    </row>
    <row r="589" spans="1:7" ht="12.75" customHeight="1">
      <c r="A589" s="8"/>
      <c r="B589" s="8"/>
      <c r="C589" s="8"/>
      <c r="D589" s="57"/>
      <c r="E589" s="51"/>
      <c r="F589" s="11"/>
      <c r="G589" s="11"/>
    </row>
    <row r="590" spans="1:7" ht="12.75" customHeight="1">
      <c r="A590" s="8"/>
      <c r="B590" s="8"/>
      <c r="C590" s="8"/>
      <c r="D590" s="57"/>
      <c r="E590" s="51"/>
      <c r="F590" s="11"/>
      <c r="G590" s="11"/>
    </row>
    <row r="591" spans="1:7" ht="12.75" customHeight="1">
      <c r="A591" s="8"/>
      <c r="B591" s="8"/>
      <c r="C591" s="8"/>
      <c r="D591" s="57"/>
      <c r="E591" s="51"/>
      <c r="F591" s="11"/>
      <c r="G591" s="11"/>
    </row>
    <row r="592" spans="1:7" ht="12.75" customHeight="1">
      <c r="A592" s="8"/>
      <c r="B592" s="8"/>
      <c r="C592" s="8"/>
      <c r="D592" s="57"/>
      <c r="E592" s="51"/>
      <c r="F592" s="11"/>
      <c r="G592" s="11"/>
    </row>
    <row r="593" spans="1:7" ht="12.75" customHeight="1">
      <c r="A593" s="8"/>
      <c r="B593" s="8"/>
      <c r="C593" s="8"/>
      <c r="D593" s="57"/>
      <c r="E593" s="51"/>
      <c r="F593" s="11"/>
      <c r="G593" s="11"/>
    </row>
    <row r="594" spans="1:7" ht="12.75" customHeight="1">
      <c r="A594" s="8"/>
      <c r="B594" s="8"/>
      <c r="C594" s="8"/>
      <c r="D594" s="57"/>
      <c r="E594" s="51"/>
      <c r="F594" s="11"/>
      <c r="G594" s="11"/>
    </row>
    <row r="595" spans="1:7" ht="12.75" customHeight="1">
      <c r="A595" s="8"/>
      <c r="B595" s="8"/>
      <c r="C595" s="8"/>
      <c r="D595" s="57"/>
      <c r="E595" s="51"/>
      <c r="F595" s="11"/>
      <c r="G595" s="11"/>
    </row>
    <row r="596" spans="1:7" ht="12.75" customHeight="1">
      <c r="A596" s="8"/>
      <c r="B596" s="8"/>
      <c r="C596" s="8"/>
      <c r="D596" s="57"/>
      <c r="E596" s="51"/>
      <c r="F596" s="11"/>
      <c r="G596" s="11"/>
    </row>
    <row r="597" spans="1:7" ht="12.75" customHeight="1">
      <c r="A597" s="8"/>
      <c r="B597" s="8"/>
      <c r="C597" s="8"/>
      <c r="D597" s="57"/>
      <c r="E597" s="51"/>
      <c r="F597" s="11"/>
      <c r="G597" s="11"/>
    </row>
    <row r="598" spans="1:7" ht="12.75" customHeight="1">
      <c r="A598" s="8"/>
      <c r="B598" s="8"/>
      <c r="C598" s="8"/>
      <c r="D598" s="57"/>
      <c r="E598" s="51"/>
      <c r="F598" s="11"/>
      <c r="G598" s="11"/>
    </row>
    <row r="599" spans="1:7" ht="12.75" customHeight="1">
      <c r="A599" s="8"/>
      <c r="B599" s="8"/>
      <c r="C599" s="8"/>
      <c r="D599" s="57"/>
      <c r="E599" s="51"/>
      <c r="F599" s="11"/>
      <c r="G599" s="11"/>
    </row>
    <row r="600" spans="1:7" ht="12.75" customHeight="1">
      <c r="A600" s="8"/>
      <c r="B600" s="8"/>
      <c r="C600" s="8"/>
      <c r="D600" s="57"/>
      <c r="E600" s="51"/>
      <c r="F600" s="11"/>
      <c r="G600" s="11"/>
    </row>
    <row r="601" spans="1:7" ht="12.75" customHeight="1">
      <c r="A601" s="8"/>
      <c r="B601" s="8"/>
      <c r="C601" s="8"/>
      <c r="D601" s="57"/>
      <c r="E601" s="51"/>
      <c r="F601" s="11"/>
      <c r="G601" s="11"/>
    </row>
    <row r="602" spans="1:7" ht="7.5" customHeight="1">
      <c r="A602" s="8"/>
      <c r="B602" s="8"/>
      <c r="C602" s="8"/>
      <c r="D602" s="57"/>
      <c r="E602" s="51"/>
      <c r="F602" s="11"/>
      <c r="G602" s="11"/>
    </row>
    <row r="603" spans="1:7" ht="18" customHeight="1">
      <c r="A603" s="26" t="str">
        <f>"TOTAL FOR "&amp;UPPER("Section")&amp;"  3.10 CARRIED FORWARD TO SUMMARY"</f>
        <v>TOTAL FOR SECTION  3.10 CARRIED FORWARD TO SUMMARY</v>
      </c>
      <c r="B603" s="7"/>
      <c r="C603" s="7"/>
      <c r="D603" s="7"/>
      <c r="E603" s="50"/>
      <c r="F603" s="27"/>
      <c r="G603" s="25"/>
    </row>
    <row r="604" spans="1:7" ht="15.75" customHeight="1">
      <c r="A604" s="64" t="s">
        <v>1348</v>
      </c>
      <c r="B604" s="64"/>
      <c r="C604" s="64"/>
      <c r="D604" s="64"/>
      <c r="E604" s="64"/>
      <c r="F604" s="64"/>
      <c r="G604" s="64"/>
    </row>
    <row r="605" spans="1:7" ht="12.75" customHeight="1">
      <c r="A605" s="9" t="s">
        <v>342</v>
      </c>
      <c r="B605" s="3"/>
      <c r="C605" s="9" t="s">
        <v>154</v>
      </c>
      <c r="D605" s="3"/>
      <c r="E605" s="49"/>
      <c r="F605" s="3"/>
      <c r="G605" s="14" t="str">
        <f>UPPER("Bill of Quantities")</f>
        <v>BILL OF QUANTITIES</v>
      </c>
    </row>
    <row r="606" spans="1:7" ht="12.75" customHeight="1">
      <c r="A606" s="9">
        <f>IF(C606="","","CONTRACT TITLE: ")</f>
      </c>
      <c r="B606" s="9"/>
      <c r="C606" s="61"/>
      <c r="D606" s="61"/>
      <c r="E606" s="61"/>
      <c r="F606" s="61"/>
      <c r="G606" s="61"/>
    </row>
    <row r="607" spans="1:7" ht="12.75" customHeight="1">
      <c r="A607" s="9" t="str">
        <f>IF((B607&amp;C607)="","",UPPER("BILL:"))</f>
        <v>BILL:</v>
      </c>
      <c r="B607" s="3"/>
      <c r="C607" s="62" t="s">
        <v>22</v>
      </c>
      <c r="D607" s="62"/>
      <c r="E607" s="62"/>
      <c r="F607" s="62"/>
      <c r="G607" s="62"/>
    </row>
    <row r="608" spans="1:7" ht="12.75" customHeight="1" hidden="1">
      <c r="A608" s="9" t="str">
        <f>IF(C608="","","SERIES:")</f>
        <v>SERIES:</v>
      </c>
      <c r="B608" s="3"/>
      <c r="C608" s="62" t="s">
        <v>1751</v>
      </c>
      <c r="D608" s="62"/>
      <c r="E608" s="62"/>
      <c r="F608" s="62"/>
      <c r="G608" s="62"/>
    </row>
    <row r="609" spans="1:7" ht="12.75" customHeight="1">
      <c r="A609" s="9" t="str">
        <f>IF(C609="","","SECTION:")</f>
        <v>SECTION:</v>
      </c>
      <c r="B609" s="3"/>
      <c r="C609" s="63" t="s">
        <v>700</v>
      </c>
      <c r="D609" s="63"/>
      <c r="E609" s="63"/>
      <c r="F609" s="63"/>
      <c r="G609" s="63"/>
    </row>
    <row r="610" spans="1:8" ht="28.5" customHeight="1">
      <c r="A610" s="2" t="s">
        <v>2</v>
      </c>
      <c r="B610" s="20" t="s">
        <v>1916</v>
      </c>
      <c r="C610" s="2" t="s">
        <v>152</v>
      </c>
      <c r="D610" s="2" t="s">
        <v>0</v>
      </c>
      <c r="E610" s="2" t="s">
        <v>1293</v>
      </c>
      <c r="F610" s="2" t="s">
        <v>640</v>
      </c>
      <c r="G610" s="2" t="s">
        <v>1426</v>
      </c>
      <c r="H610" s="18" t="s">
        <v>982</v>
      </c>
    </row>
    <row r="611" spans="1:7" ht="4.5" customHeight="1">
      <c r="A611" s="1"/>
      <c r="B611" s="1"/>
      <c r="C611" s="1"/>
      <c r="D611" s="1"/>
      <c r="E611" s="1"/>
      <c r="F611" s="1"/>
      <c r="G611" s="1"/>
    </row>
    <row r="612" spans="1:8" ht="21.75" customHeight="1">
      <c r="A612" s="15" t="s">
        <v>1196</v>
      </c>
      <c r="B612" s="19" t="s">
        <v>1</v>
      </c>
      <c r="C612" s="5" t="s">
        <v>407</v>
      </c>
      <c r="D612" s="56" t="s">
        <v>1</v>
      </c>
      <c r="E612" s="52"/>
      <c r="F612" s="4"/>
      <c r="G612" s="4"/>
      <c r="H612" s="17" t="s">
        <v>1490</v>
      </c>
    </row>
    <row r="613" spans="1:8" ht="33" customHeight="1">
      <c r="A613" s="15" t="s">
        <v>1</v>
      </c>
      <c r="B613" s="19" t="s">
        <v>408</v>
      </c>
      <c r="C613" s="5" t="s">
        <v>1639</v>
      </c>
      <c r="D613" s="56" t="s">
        <v>1</v>
      </c>
      <c r="E613" s="52"/>
      <c r="F613" s="4"/>
      <c r="G613" s="4"/>
      <c r="H613" s="17" t="s">
        <v>1983</v>
      </c>
    </row>
    <row r="614" spans="1:8" ht="55.5" customHeight="1">
      <c r="A614" s="15" t="s">
        <v>1</v>
      </c>
      <c r="B614" s="19" t="s">
        <v>1</v>
      </c>
      <c r="C614" s="5" t="s">
        <v>223</v>
      </c>
      <c r="D614" s="56" t="s">
        <v>1</v>
      </c>
      <c r="E614" s="52"/>
      <c r="F614" s="4"/>
      <c r="G614" s="4"/>
      <c r="H614" s="17" t="s">
        <v>1984</v>
      </c>
    </row>
    <row r="615" spans="1:8" ht="55.5" customHeight="1">
      <c r="A615" s="15" t="s">
        <v>1</v>
      </c>
      <c r="B615" s="19" t="s">
        <v>1</v>
      </c>
      <c r="C615" s="5" t="s">
        <v>2139</v>
      </c>
      <c r="D615" s="56" t="s">
        <v>1</v>
      </c>
      <c r="E615" s="52"/>
      <c r="F615" s="4"/>
      <c r="G615" s="4"/>
      <c r="H615" s="17" t="s">
        <v>1985</v>
      </c>
    </row>
    <row r="616" spans="1:8" ht="90" customHeight="1">
      <c r="A616" s="15" t="s">
        <v>1</v>
      </c>
      <c r="B616" s="19" t="s">
        <v>1</v>
      </c>
      <c r="C616" s="5" t="s">
        <v>1634</v>
      </c>
      <c r="D616" s="56" t="s">
        <v>1</v>
      </c>
      <c r="E616" s="52"/>
      <c r="F616" s="4"/>
      <c r="G616" s="4"/>
      <c r="H616" s="17" t="s">
        <v>701</v>
      </c>
    </row>
    <row r="617" spans="1:8" ht="55.5" customHeight="1">
      <c r="A617" s="15" t="s">
        <v>1196</v>
      </c>
      <c r="B617" s="19" t="s">
        <v>1</v>
      </c>
      <c r="C617" s="12" t="s">
        <v>1043</v>
      </c>
      <c r="D617" s="56" t="s">
        <v>1</v>
      </c>
      <c r="E617" s="52"/>
      <c r="F617" s="4"/>
      <c r="G617" s="4"/>
      <c r="H617" s="17" t="s">
        <v>2306</v>
      </c>
    </row>
    <row r="618" spans="1:8" ht="33" customHeight="1">
      <c r="A618" s="15" t="s">
        <v>62</v>
      </c>
      <c r="B618" s="19" t="s">
        <v>1</v>
      </c>
      <c r="C618" s="10" t="s">
        <v>1986</v>
      </c>
      <c r="D618" s="56" t="s">
        <v>1</v>
      </c>
      <c r="E618" s="52"/>
      <c r="F618" s="4"/>
      <c r="G618" s="4"/>
      <c r="H618" s="17" t="s">
        <v>63</v>
      </c>
    </row>
    <row r="619" spans="1:8" ht="21.75" customHeight="1">
      <c r="A619" s="15" t="s">
        <v>409</v>
      </c>
      <c r="B619" s="19" t="s">
        <v>1</v>
      </c>
      <c r="C619" s="5" t="s">
        <v>1987</v>
      </c>
      <c r="D619" s="56" t="s">
        <v>2285</v>
      </c>
      <c r="E619" s="53">
        <v>0.27</v>
      </c>
      <c r="F619" s="6"/>
      <c r="G619" s="4"/>
      <c r="H619" s="17" t="s">
        <v>2140</v>
      </c>
    </row>
    <row r="620" spans="1:8" ht="21.75" customHeight="1">
      <c r="A620" s="15" t="s">
        <v>1044</v>
      </c>
      <c r="B620" s="19" t="s">
        <v>1</v>
      </c>
      <c r="C620" s="5" t="s">
        <v>2141</v>
      </c>
      <c r="D620" s="56" t="s">
        <v>2285</v>
      </c>
      <c r="E620" s="53">
        <v>1.65</v>
      </c>
      <c r="F620" s="6"/>
      <c r="G620" s="4"/>
      <c r="H620" s="17" t="s">
        <v>1641</v>
      </c>
    </row>
    <row r="621" spans="1:8" ht="21.75" customHeight="1">
      <c r="A621" s="15" t="s">
        <v>1644</v>
      </c>
      <c r="B621" s="19" t="s">
        <v>1</v>
      </c>
      <c r="C621" s="5" t="s">
        <v>891</v>
      </c>
      <c r="D621" s="56" t="s">
        <v>2285</v>
      </c>
      <c r="E621" s="53">
        <v>0.35</v>
      </c>
      <c r="F621" s="6"/>
      <c r="G621" s="4"/>
      <c r="H621" s="17" t="s">
        <v>2142</v>
      </c>
    </row>
    <row r="622" spans="1:8" ht="21.75" customHeight="1">
      <c r="A622" s="15" t="s">
        <v>2307</v>
      </c>
      <c r="B622" s="19" t="s">
        <v>1</v>
      </c>
      <c r="C622" s="5" t="s">
        <v>1045</v>
      </c>
      <c r="D622" s="56" t="s">
        <v>2285</v>
      </c>
      <c r="E622" s="53">
        <v>0.35</v>
      </c>
      <c r="F622" s="6"/>
      <c r="G622" s="4"/>
      <c r="H622" s="17" t="s">
        <v>2143</v>
      </c>
    </row>
    <row r="623" spans="1:8" ht="21.75" customHeight="1">
      <c r="A623" s="15" t="s">
        <v>410</v>
      </c>
      <c r="B623" s="19" t="s">
        <v>1</v>
      </c>
      <c r="C623" s="5" t="s">
        <v>1046</v>
      </c>
      <c r="D623" s="56" t="s">
        <v>2285</v>
      </c>
      <c r="E623" s="53">
        <v>1.5</v>
      </c>
      <c r="F623" s="6"/>
      <c r="G623" s="4"/>
      <c r="H623" s="17" t="s">
        <v>1193</v>
      </c>
    </row>
    <row r="624" spans="1:8" ht="21.75" customHeight="1">
      <c r="A624" s="15" t="s">
        <v>1047</v>
      </c>
      <c r="B624" s="19" t="s">
        <v>1</v>
      </c>
      <c r="C624" s="5" t="s">
        <v>703</v>
      </c>
      <c r="D624" s="56" t="s">
        <v>2285</v>
      </c>
      <c r="E624" s="53">
        <v>0.27</v>
      </c>
      <c r="F624" s="6"/>
      <c r="G624" s="4"/>
      <c r="H624" s="17" t="s">
        <v>2144</v>
      </c>
    </row>
    <row r="625" spans="1:8" ht="21.75" customHeight="1">
      <c r="A625" s="15" t="s">
        <v>892</v>
      </c>
      <c r="B625" s="19" t="s">
        <v>1</v>
      </c>
      <c r="C625" s="10" t="s">
        <v>2308</v>
      </c>
      <c r="D625" s="56" t="s">
        <v>1</v>
      </c>
      <c r="E625" s="52"/>
      <c r="F625" s="4"/>
      <c r="G625" s="4"/>
      <c r="H625" s="17" t="s">
        <v>893</v>
      </c>
    </row>
    <row r="626" spans="1:8" ht="33" customHeight="1">
      <c r="A626" s="15" t="s">
        <v>1645</v>
      </c>
      <c r="B626" s="19" t="s">
        <v>1</v>
      </c>
      <c r="C626" s="5" t="s">
        <v>2309</v>
      </c>
      <c r="D626" s="56" t="s">
        <v>1755</v>
      </c>
      <c r="E626" s="53">
        <v>20</v>
      </c>
      <c r="F626" s="6"/>
      <c r="G626" s="4"/>
      <c r="H626" s="17" t="s">
        <v>1048</v>
      </c>
    </row>
    <row r="627" spans="1:8" ht="33" customHeight="1">
      <c r="A627" s="15" t="s">
        <v>2310</v>
      </c>
      <c r="B627" s="19" t="s">
        <v>1</v>
      </c>
      <c r="C627" s="5" t="s">
        <v>224</v>
      </c>
      <c r="D627" s="56" t="s">
        <v>1755</v>
      </c>
      <c r="E627" s="53">
        <v>44</v>
      </c>
      <c r="F627" s="6"/>
      <c r="G627" s="4"/>
      <c r="H627" s="17" t="s">
        <v>558</v>
      </c>
    </row>
    <row r="628" spans="1:8" ht="33" customHeight="1">
      <c r="A628" s="15" t="s">
        <v>411</v>
      </c>
      <c r="B628" s="19" t="s">
        <v>1</v>
      </c>
      <c r="C628" s="5" t="s">
        <v>64</v>
      </c>
      <c r="D628" s="56" t="s">
        <v>1755</v>
      </c>
      <c r="E628" s="53">
        <v>8</v>
      </c>
      <c r="F628" s="6"/>
      <c r="G628" s="4"/>
      <c r="H628" s="17" t="s">
        <v>412</v>
      </c>
    </row>
    <row r="629" spans="1:8" ht="33" customHeight="1">
      <c r="A629" s="15" t="s">
        <v>1049</v>
      </c>
      <c r="B629" s="19" t="s">
        <v>1</v>
      </c>
      <c r="C629" s="5" t="s">
        <v>65</v>
      </c>
      <c r="D629" s="56" t="s">
        <v>1755</v>
      </c>
      <c r="E629" s="53">
        <v>288</v>
      </c>
      <c r="F629" s="6"/>
      <c r="G629" s="4"/>
      <c r="H629" s="17" t="s">
        <v>66</v>
      </c>
    </row>
    <row r="630" spans="1:8" ht="33" customHeight="1">
      <c r="A630" s="15" t="s">
        <v>1491</v>
      </c>
      <c r="B630" s="19" t="s">
        <v>1</v>
      </c>
      <c r="C630" s="10" t="s">
        <v>67</v>
      </c>
      <c r="D630" s="56" t="s">
        <v>1</v>
      </c>
      <c r="E630" s="52"/>
      <c r="F630" s="4"/>
      <c r="G630" s="4"/>
      <c r="H630" s="17" t="s">
        <v>1197</v>
      </c>
    </row>
    <row r="631" spans="1:8" ht="12.75" customHeight="1">
      <c r="A631" s="8"/>
      <c r="B631" s="8"/>
      <c r="C631" s="8"/>
      <c r="D631" s="57"/>
      <c r="E631" s="51"/>
      <c r="F631" s="11"/>
      <c r="G631" s="11"/>
      <c r="H631" s="17"/>
    </row>
    <row r="632" spans="1:8" ht="5.25" customHeight="1">
      <c r="A632" s="8"/>
      <c r="B632" s="8"/>
      <c r="C632" s="8"/>
      <c r="D632" s="57"/>
      <c r="E632" s="51"/>
      <c r="F632" s="11"/>
      <c r="G632" s="11"/>
      <c r="H632" s="17"/>
    </row>
    <row r="633" spans="1:8" ht="18" customHeight="1">
      <c r="A633" s="28"/>
      <c r="B633" s="21"/>
      <c r="C633" s="21" t="s">
        <v>1759</v>
      </c>
      <c r="D633" s="7"/>
      <c r="E633" s="50"/>
      <c r="F633" s="7"/>
      <c r="G633" s="31"/>
      <c r="H633" s="17"/>
    </row>
    <row r="634" spans="1:8" ht="15.75" customHeight="1">
      <c r="A634" s="64" t="s">
        <v>1988</v>
      </c>
      <c r="B634" s="64"/>
      <c r="C634" s="64"/>
      <c r="D634" s="64"/>
      <c r="E634" s="64"/>
      <c r="F634" s="64"/>
      <c r="G634" s="64"/>
      <c r="H634" s="17"/>
    </row>
    <row r="635" spans="1:7" ht="12.75" customHeight="1">
      <c r="A635" s="9" t="s">
        <v>342</v>
      </c>
      <c r="B635" s="3"/>
      <c r="C635" s="9" t="s">
        <v>154</v>
      </c>
      <c r="D635" s="3"/>
      <c r="E635" s="49"/>
      <c r="F635" s="3"/>
      <c r="G635" s="14" t="str">
        <f>UPPER("Bill of Quantities")</f>
        <v>BILL OF QUANTITIES</v>
      </c>
    </row>
    <row r="636" spans="1:7" ht="12.75" customHeight="1">
      <c r="A636" s="9">
        <f>IF(C636="","","CONTRACT TITLE: ")</f>
      </c>
      <c r="B636" s="9"/>
      <c r="C636" s="61"/>
      <c r="D636" s="61"/>
      <c r="E636" s="61"/>
      <c r="F636" s="61"/>
      <c r="G636" s="61"/>
    </row>
    <row r="637" spans="1:7" ht="12.75" customHeight="1">
      <c r="A637" s="9" t="str">
        <f>IF((B637&amp;C637)="","",UPPER("BILL:"))</f>
        <v>BILL:</v>
      </c>
      <c r="B637" s="3"/>
      <c r="C637" s="62" t="s">
        <v>22</v>
      </c>
      <c r="D637" s="62"/>
      <c r="E637" s="62"/>
      <c r="F637" s="62"/>
      <c r="G637" s="62"/>
    </row>
    <row r="638" spans="1:7" ht="12.75" customHeight="1" hidden="1">
      <c r="A638" s="9" t="str">
        <f>IF(C638="","","SERIES:")</f>
        <v>SERIES:</v>
      </c>
      <c r="B638" s="3"/>
      <c r="C638" s="62" t="s">
        <v>1751</v>
      </c>
      <c r="D638" s="62"/>
      <c r="E638" s="62"/>
      <c r="F638" s="62"/>
      <c r="G638" s="62"/>
    </row>
    <row r="639" spans="1:7" ht="12.75" customHeight="1">
      <c r="A639" s="9" t="str">
        <f>IF(C639="","","SECTION:")</f>
        <v>SECTION:</v>
      </c>
      <c r="B639" s="3"/>
      <c r="C639" s="63" t="s">
        <v>700</v>
      </c>
      <c r="D639" s="63"/>
      <c r="E639" s="63"/>
      <c r="F639" s="63"/>
      <c r="G639" s="63"/>
    </row>
    <row r="640" spans="1:8" ht="28.5" customHeight="1">
      <c r="A640" s="2" t="s">
        <v>2</v>
      </c>
      <c r="B640" s="20" t="s">
        <v>1916</v>
      </c>
      <c r="C640" s="2" t="s">
        <v>152</v>
      </c>
      <c r="D640" s="2" t="s">
        <v>0</v>
      </c>
      <c r="E640" s="2" t="s">
        <v>1293</v>
      </c>
      <c r="F640" s="2" t="s">
        <v>640</v>
      </c>
      <c r="G640" s="2" t="s">
        <v>1426</v>
      </c>
      <c r="H640" s="18" t="s">
        <v>982</v>
      </c>
    </row>
    <row r="641" spans="1:7" ht="4.5" customHeight="1">
      <c r="A641" s="1"/>
      <c r="B641" s="1"/>
      <c r="C641" s="1"/>
      <c r="D641" s="1"/>
      <c r="E641" s="1"/>
      <c r="F641" s="1"/>
      <c r="G641" s="1"/>
    </row>
    <row r="642" spans="1:7" ht="18" customHeight="1">
      <c r="A642" s="22"/>
      <c r="B642" s="23"/>
      <c r="C642" s="23" t="s">
        <v>1135</v>
      </c>
      <c r="D642" s="13"/>
      <c r="E642" s="51"/>
      <c r="F642" s="22"/>
      <c r="G642" s="29"/>
    </row>
    <row r="643" spans="1:7" ht="4.5" customHeight="1">
      <c r="A643" s="22"/>
      <c r="B643" s="13"/>
      <c r="C643" s="13"/>
      <c r="D643" s="13"/>
      <c r="E643" s="51"/>
      <c r="F643" s="13"/>
      <c r="G643" s="30"/>
    </row>
    <row r="644" spans="1:8" ht="33" customHeight="1">
      <c r="A644" s="15" t="s">
        <v>413</v>
      </c>
      <c r="B644" s="19" t="s">
        <v>1</v>
      </c>
      <c r="C644" s="5" t="s">
        <v>1050</v>
      </c>
      <c r="D644" s="56" t="s">
        <v>2285</v>
      </c>
      <c r="E644" s="53">
        <v>0.15</v>
      </c>
      <c r="F644" s="6"/>
      <c r="G644" s="4"/>
      <c r="H644" s="17" t="s">
        <v>414</v>
      </c>
    </row>
    <row r="645" spans="1:8" ht="33" customHeight="1">
      <c r="A645" s="15" t="s">
        <v>1051</v>
      </c>
      <c r="B645" s="19" t="s">
        <v>1</v>
      </c>
      <c r="C645" s="5" t="s">
        <v>1643</v>
      </c>
      <c r="D645" s="56" t="s">
        <v>2285</v>
      </c>
      <c r="E645" s="53">
        <v>0.2</v>
      </c>
      <c r="F645" s="6"/>
      <c r="G645" s="4"/>
      <c r="H645" s="17" t="s">
        <v>561</v>
      </c>
    </row>
    <row r="646" spans="1:8" ht="21.75" customHeight="1">
      <c r="A646" s="15" t="s">
        <v>2145</v>
      </c>
      <c r="B646" s="19" t="s">
        <v>1</v>
      </c>
      <c r="C646" s="10" t="s">
        <v>1350</v>
      </c>
      <c r="D646" s="56" t="s">
        <v>1</v>
      </c>
      <c r="E646" s="52"/>
      <c r="F646" s="4"/>
      <c r="G646" s="4"/>
      <c r="H646" s="17" t="s">
        <v>1989</v>
      </c>
    </row>
    <row r="647" spans="1:8" ht="21.75" customHeight="1">
      <c r="A647" s="15" t="s">
        <v>1647</v>
      </c>
      <c r="B647" s="19" t="s">
        <v>1</v>
      </c>
      <c r="C647" s="5" t="s">
        <v>68</v>
      </c>
      <c r="D647" s="56" t="s">
        <v>7</v>
      </c>
      <c r="E647" s="53">
        <v>0.05</v>
      </c>
      <c r="F647" s="6"/>
      <c r="G647" s="4"/>
      <c r="H647" s="17" t="s">
        <v>1823</v>
      </c>
    </row>
    <row r="648" spans="1:8" ht="21.75" customHeight="1">
      <c r="A648" s="15" t="s">
        <v>1824</v>
      </c>
      <c r="B648" s="19" t="s">
        <v>1</v>
      </c>
      <c r="C648" s="5" t="s">
        <v>1052</v>
      </c>
      <c r="D648" s="56" t="s">
        <v>2405</v>
      </c>
      <c r="E648" s="53">
        <v>1</v>
      </c>
      <c r="F648" s="6"/>
      <c r="G648" s="4"/>
      <c r="H648" s="17" t="s">
        <v>1492</v>
      </c>
    </row>
    <row r="649" spans="1:8" ht="21.75" customHeight="1">
      <c r="A649" s="15" t="s">
        <v>2448</v>
      </c>
      <c r="B649" s="19" t="s">
        <v>1</v>
      </c>
      <c r="C649" s="5" t="s">
        <v>1198</v>
      </c>
      <c r="D649" s="56" t="s">
        <v>2405</v>
      </c>
      <c r="E649" s="53">
        <v>1</v>
      </c>
      <c r="F649" s="6"/>
      <c r="G649" s="4"/>
      <c r="H649" s="17" t="s">
        <v>894</v>
      </c>
    </row>
    <row r="650" spans="1:7" ht="12.75" customHeight="1">
      <c r="A650" s="8"/>
      <c r="B650" s="8"/>
      <c r="C650" s="8"/>
      <c r="D650" s="57"/>
      <c r="E650" s="51"/>
      <c r="F650" s="11"/>
      <c r="G650" s="11"/>
    </row>
    <row r="651" spans="1:7" ht="12.75" customHeight="1">
      <c r="A651" s="8"/>
      <c r="B651" s="8"/>
      <c r="C651" s="8"/>
      <c r="D651" s="57"/>
      <c r="E651" s="51"/>
      <c r="F651" s="11"/>
      <c r="G651" s="11"/>
    </row>
    <row r="652" spans="1:7" ht="12.75" customHeight="1">
      <c r="A652" s="8"/>
      <c r="B652" s="8"/>
      <c r="C652" s="8"/>
      <c r="D652" s="57"/>
      <c r="E652" s="51"/>
      <c r="F652" s="11"/>
      <c r="G652" s="11"/>
    </row>
    <row r="653" spans="1:7" ht="12.75" customHeight="1">
      <c r="A653" s="8"/>
      <c r="B653" s="8"/>
      <c r="C653" s="8"/>
      <c r="D653" s="57"/>
      <c r="E653" s="51"/>
      <c r="F653" s="11"/>
      <c r="G653" s="11"/>
    </row>
    <row r="654" spans="1:7" ht="12.75" customHeight="1">
      <c r="A654" s="8"/>
      <c r="B654" s="8"/>
      <c r="C654" s="8"/>
      <c r="D654" s="57"/>
      <c r="E654" s="51"/>
      <c r="F654" s="11"/>
      <c r="G654" s="11"/>
    </row>
    <row r="655" spans="1:7" ht="12.75" customHeight="1">
      <c r="A655" s="8"/>
      <c r="B655" s="8"/>
      <c r="C655" s="8"/>
      <c r="D655" s="57"/>
      <c r="E655" s="51"/>
      <c r="F655" s="11"/>
      <c r="G655" s="11"/>
    </row>
    <row r="656" spans="1:7" ht="12.75" customHeight="1">
      <c r="A656" s="8"/>
      <c r="B656" s="8"/>
      <c r="C656" s="8"/>
      <c r="D656" s="57"/>
      <c r="E656" s="51"/>
      <c r="F656" s="11"/>
      <c r="G656" s="11"/>
    </row>
    <row r="657" spans="1:7" ht="12.75" customHeight="1">
      <c r="A657" s="8"/>
      <c r="B657" s="8"/>
      <c r="C657" s="8"/>
      <c r="D657" s="57"/>
      <c r="E657" s="51"/>
      <c r="F657" s="11"/>
      <c r="G657" s="11"/>
    </row>
    <row r="658" spans="1:7" ht="12.75" customHeight="1">
      <c r="A658" s="8"/>
      <c r="B658" s="8"/>
      <c r="C658" s="8"/>
      <c r="D658" s="57"/>
      <c r="E658" s="51"/>
      <c r="F658" s="11"/>
      <c r="G658" s="11"/>
    </row>
    <row r="659" spans="1:7" ht="12.75" customHeight="1">
      <c r="A659" s="8"/>
      <c r="B659" s="8"/>
      <c r="C659" s="8"/>
      <c r="D659" s="57"/>
      <c r="E659" s="51"/>
      <c r="F659" s="11"/>
      <c r="G659" s="11"/>
    </row>
    <row r="660" spans="1:7" ht="12.75" customHeight="1">
      <c r="A660" s="8"/>
      <c r="B660" s="8"/>
      <c r="C660" s="8"/>
      <c r="D660" s="57"/>
      <c r="E660" s="51"/>
      <c r="F660" s="11"/>
      <c r="G660" s="11"/>
    </row>
    <row r="661" spans="1:7" ht="12.75" customHeight="1">
      <c r="A661" s="8"/>
      <c r="B661" s="8"/>
      <c r="C661" s="8"/>
      <c r="D661" s="57"/>
      <c r="E661" s="51"/>
      <c r="F661" s="11"/>
      <c r="G661" s="11"/>
    </row>
    <row r="662" spans="1:7" ht="12.75" customHeight="1">
      <c r="A662" s="8"/>
      <c r="B662" s="8"/>
      <c r="C662" s="8"/>
      <c r="D662" s="57"/>
      <c r="E662" s="51"/>
      <c r="F662" s="11"/>
      <c r="G662" s="11"/>
    </row>
    <row r="663" spans="1:7" ht="12.75" customHeight="1">
      <c r="A663" s="8"/>
      <c r="B663" s="8"/>
      <c r="C663" s="8"/>
      <c r="D663" s="57"/>
      <c r="E663" s="51"/>
      <c r="F663" s="11"/>
      <c r="G663" s="11"/>
    </row>
    <row r="664" spans="1:7" ht="12.75" customHeight="1">
      <c r="A664" s="8"/>
      <c r="B664" s="8"/>
      <c r="C664" s="8"/>
      <c r="D664" s="57"/>
      <c r="E664" s="51"/>
      <c r="F664" s="11"/>
      <c r="G664" s="11"/>
    </row>
    <row r="665" spans="1:7" ht="12.75" customHeight="1">
      <c r="A665" s="8"/>
      <c r="B665" s="8"/>
      <c r="C665" s="8"/>
      <c r="D665" s="57"/>
      <c r="E665" s="51"/>
      <c r="F665" s="11"/>
      <c r="G665" s="11"/>
    </row>
    <row r="666" spans="1:7" ht="12.75" customHeight="1">
      <c r="A666" s="8"/>
      <c r="B666" s="8"/>
      <c r="C666" s="8"/>
      <c r="D666" s="57"/>
      <c r="E666" s="51"/>
      <c r="F666" s="11"/>
      <c r="G666" s="11"/>
    </row>
    <row r="667" spans="1:7" ht="12.75" customHeight="1">
      <c r="A667" s="8"/>
      <c r="B667" s="8"/>
      <c r="C667" s="8"/>
      <c r="D667" s="57"/>
      <c r="E667" s="51"/>
      <c r="F667" s="11"/>
      <c r="G667" s="11"/>
    </row>
    <row r="668" spans="1:7" ht="12.75" customHeight="1">
      <c r="A668" s="8"/>
      <c r="B668" s="8"/>
      <c r="C668" s="8"/>
      <c r="D668" s="57"/>
      <c r="E668" s="51"/>
      <c r="F668" s="11"/>
      <c r="G668" s="11"/>
    </row>
    <row r="669" spans="1:7" ht="12.75" customHeight="1">
      <c r="A669" s="8"/>
      <c r="B669" s="8"/>
      <c r="C669" s="8"/>
      <c r="D669" s="57"/>
      <c r="E669" s="51"/>
      <c r="F669" s="11"/>
      <c r="G669" s="11"/>
    </row>
    <row r="670" spans="1:7" ht="12.75" customHeight="1">
      <c r="A670" s="8"/>
      <c r="B670" s="8"/>
      <c r="C670" s="8"/>
      <c r="D670" s="57"/>
      <c r="E670" s="51"/>
      <c r="F670" s="11"/>
      <c r="G670" s="11"/>
    </row>
    <row r="671" spans="1:7" ht="12.75" customHeight="1">
      <c r="A671" s="8"/>
      <c r="B671" s="8"/>
      <c r="C671" s="8"/>
      <c r="D671" s="57"/>
      <c r="E671" s="51"/>
      <c r="F671" s="11"/>
      <c r="G671" s="11"/>
    </row>
    <row r="672" spans="1:7" ht="12.75" customHeight="1">
      <c r="A672" s="8"/>
      <c r="B672" s="8"/>
      <c r="C672" s="8"/>
      <c r="D672" s="57"/>
      <c r="E672" s="51"/>
      <c r="F672" s="11"/>
      <c r="G672" s="11"/>
    </row>
    <row r="673" spans="1:7" ht="12.75" customHeight="1">
      <c r="A673" s="8"/>
      <c r="B673" s="8"/>
      <c r="C673" s="8"/>
      <c r="D673" s="57"/>
      <c r="E673" s="51"/>
      <c r="F673" s="11"/>
      <c r="G673" s="11"/>
    </row>
    <row r="674" spans="1:7" ht="12.75" customHeight="1">
      <c r="A674" s="8"/>
      <c r="B674" s="8"/>
      <c r="C674" s="8"/>
      <c r="D674" s="57"/>
      <c r="E674" s="51"/>
      <c r="F674" s="11"/>
      <c r="G674" s="11"/>
    </row>
    <row r="675" spans="1:7" ht="12.75" customHeight="1">
      <c r="A675" s="8"/>
      <c r="B675" s="8"/>
      <c r="C675" s="8"/>
      <c r="D675" s="57"/>
      <c r="E675" s="51"/>
      <c r="F675" s="11"/>
      <c r="G675" s="11"/>
    </row>
    <row r="676" spans="1:7" ht="12.75" customHeight="1">
      <c r="A676" s="8"/>
      <c r="B676" s="8"/>
      <c r="C676" s="8"/>
      <c r="D676" s="57"/>
      <c r="E676" s="51"/>
      <c r="F676" s="11"/>
      <c r="G676" s="11"/>
    </row>
    <row r="677" spans="1:7" ht="12.75" customHeight="1">
      <c r="A677" s="8"/>
      <c r="B677" s="8"/>
      <c r="C677" s="8"/>
      <c r="D677" s="57"/>
      <c r="E677" s="51"/>
      <c r="F677" s="11"/>
      <c r="G677" s="11"/>
    </row>
    <row r="678" spans="1:7" ht="12.75" customHeight="1">
      <c r="A678" s="8"/>
      <c r="B678" s="8"/>
      <c r="C678" s="8"/>
      <c r="D678" s="57"/>
      <c r="E678" s="51"/>
      <c r="F678" s="11"/>
      <c r="G678" s="11"/>
    </row>
    <row r="679" spans="1:7" ht="12.75" customHeight="1">
      <c r="A679" s="8"/>
      <c r="B679" s="8"/>
      <c r="C679" s="8"/>
      <c r="D679" s="57"/>
      <c r="E679" s="51"/>
      <c r="F679" s="11"/>
      <c r="G679" s="11"/>
    </row>
    <row r="680" spans="1:7" ht="12.75" customHeight="1">
      <c r="A680" s="8"/>
      <c r="B680" s="8"/>
      <c r="C680" s="8"/>
      <c r="D680" s="57"/>
      <c r="E680" s="51"/>
      <c r="F680" s="11"/>
      <c r="G680" s="11"/>
    </row>
    <row r="681" spans="1:7" ht="12.75" customHeight="1">
      <c r="A681" s="8"/>
      <c r="B681" s="8"/>
      <c r="C681" s="8"/>
      <c r="D681" s="57"/>
      <c r="E681" s="51"/>
      <c r="F681" s="11"/>
      <c r="G681" s="11"/>
    </row>
    <row r="682" spans="1:7" ht="12.75" customHeight="1">
      <c r="A682" s="8"/>
      <c r="B682" s="8"/>
      <c r="C682" s="8"/>
      <c r="D682" s="57"/>
      <c r="E682" s="51"/>
      <c r="F682" s="11"/>
      <c r="G682" s="11"/>
    </row>
    <row r="683" spans="1:7" ht="12.75" customHeight="1">
      <c r="A683" s="8"/>
      <c r="B683" s="8"/>
      <c r="C683" s="8"/>
      <c r="D683" s="57"/>
      <c r="E683" s="51"/>
      <c r="F683" s="11"/>
      <c r="G683" s="11"/>
    </row>
    <row r="684" spans="1:7" ht="12.75" customHeight="1">
      <c r="A684" s="8"/>
      <c r="B684" s="8"/>
      <c r="C684" s="8"/>
      <c r="D684" s="57"/>
      <c r="E684" s="51"/>
      <c r="F684" s="11"/>
      <c r="G684" s="11"/>
    </row>
    <row r="685" spans="1:7" ht="12.75" customHeight="1">
      <c r="A685" s="8"/>
      <c r="B685" s="8"/>
      <c r="C685" s="8"/>
      <c r="D685" s="57"/>
      <c r="E685" s="51"/>
      <c r="F685" s="11"/>
      <c r="G685" s="11"/>
    </row>
    <row r="686" spans="1:7" ht="12.75" customHeight="1">
      <c r="A686" s="8"/>
      <c r="B686" s="8"/>
      <c r="C686" s="8"/>
      <c r="D686" s="57"/>
      <c r="E686" s="51"/>
      <c r="F686" s="11"/>
      <c r="G686" s="11"/>
    </row>
    <row r="687" spans="1:7" ht="12.75" customHeight="1">
      <c r="A687" s="8"/>
      <c r="B687" s="8"/>
      <c r="C687" s="8"/>
      <c r="D687" s="57"/>
      <c r="E687" s="51"/>
      <c r="F687" s="11"/>
      <c r="G687" s="11"/>
    </row>
    <row r="688" spans="1:7" ht="5.25" customHeight="1">
      <c r="A688" s="8"/>
      <c r="B688" s="8"/>
      <c r="C688" s="8"/>
      <c r="D688" s="57"/>
      <c r="E688" s="51"/>
      <c r="F688" s="11"/>
      <c r="G688" s="11"/>
    </row>
    <row r="689" spans="1:7" ht="18" customHeight="1">
      <c r="A689" s="26" t="str">
        <f>"TOTAL FOR "&amp;UPPER("Section")&amp;"  3.11 CARRIED FORWARD TO SUMMARY"</f>
        <v>TOTAL FOR SECTION  3.11 CARRIED FORWARD TO SUMMARY</v>
      </c>
      <c r="B689" s="7"/>
      <c r="C689" s="7"/>
      <c r="D689" s="7"/>
      <c r="E689" s="50"/>
      <c r="F689" s="27"/>
      <c r="G689" s="25"/>
    </row>
    <row r="690" spans="1:7" ht="15.75" customHeight="1">
      <c r="A690" s="64" t="s">
        <v>69</v>
      </c>
      <c r="B690" s="64"/>
      <c r="C690" s="64"/>
      <c r="D690" s="64"/>
      <c r="E690" s="64"/>
      <c r="F690" s="64"/>
      <c r="G690" s="64"/>
    </row>
    <row r="691" spans="1:7" ht="12.75" customHeight="1">
      <c r="A691" s="9" t="s">
        <v>342</v>
      </c>
      <c r="B691" s="3"/>
      <c r="C691" s="9" t="s">
        <v>154</v>
      </c>
      <c r="D691" s="3"/>
      <c r="E691" s="49"/>
      <c r="F691" s="3"/>
      <c r="G691" s="14" t="str">
        <f>UPPER("Bill of Quantities")</f>
        <v>BILL OF QUANTITIES</v>
      </c>
    </row>
    <row r="692" spans="1:7" ht="12.75" customHeight="1">
      <c r="A692" s="9">
        <f>IF(C692="","","CONTRACT TITLE: ")</f>
      </c>
      <c r="B692" s="9"/>
      <c r="C692" s="61"/>
      <c r="D692" s="61"/>
      <c r="E692" s="61"/>
      <c r="F692" s="61"/>
      <c r="G692" s="61"/>
    </row>
    <row r="693" spans="1:7" ht="12.75" customHeight="1">
      <c r="A693" s="9" t="str">
        <f>IF((B693&amp;C693)="","",UPPER("BILL:"))</f>
        <v>BILL:</v>
      </c>
      <c r="B693" s="3"/>
      <c r="C693" s="62" t="s">
        <v>22</v>
      </c>
      <c r="D693" s="62"/>
      <c r="E693" s="62"/>
      <c r="F693" s="62"/>
      <c r="G693" s="62"/>
    </row>
    <row r="694" spans="1:7" ht="12.75" customHeight="1" hidden="1">
      <c r="A694" s="9" t="str">
        <f>IF(C694="","","SERIES:")</f>
        <v>SERIES:</v>
      </c>
      <c r="B694" s="3"/>
      <c r="C694" s="62" t="s">
        <v>1751</v>
      </c>
      <c r="D694" s="62"/>
      <c r="E694" s="62"/>
      <c r="F694" s="62"/>
      <c r="G694" s="62"/>
    </row>
    <row r="695" spans="1:7" ht="12.75" customHeight="1">
      <c r="A695" s="9" t="str">
        <f>IF(C695="","","SECTION:")</f>
        <v>SECTION:</v>
      </c>
      <c r="B695" s="3"/>
      <c r="C695" s="63" t="s">
        <v>702</v>
      </c>
      <c r="D695" s="63"/>
      <c r="E695" s="63"/>
      <c r="F695" s="63"/>
      <c r="G695" s="63"/>
    </row>
    <row r="696" spans="1:8" ht="28.5" customHeight="1">
      <c r="A696" s="2" t="s">
        <v>2</v>
      </c>
      <c r="B696" s="20" t="s">
        <v>1916</v>
      </c>
      <c r="C696" s="2" t="s">
        <v>152</v>
      </c>
      <c r="D696" s="2" t="s">
        <v>0</v>
      </c>
      <c r="E696" s="2" t="s">
        <v>1293</v>
      </c>
      <c r="F696" s="2" t="s">
        <v>640</v>
      </c>
      <c r="G696" s="2" t="s">
        <v>1426</v>
      </c>
      <c r="H696" s="18" t="s">
        <v>982</v>
      </c>
    </row>
    <row r="697" spans="1:7" ht="4.5" customHeight="1">
      <c r="A697" s="1"/>
      <c r="B697" s="1"/>
      <c r="C697" s="1"/>
      <c r="D697" s="1"/>
      <c r="E697" s="1"/>
      <c r="F697" s="1"/>
      <c r="G697" s="1"/>
    </row>
    <row r="698" spans="1:8" ht="21.75" customHeight="1">
      <c r="A698" s="15" t="s">
        <v>2449</v>
      </c>
      <c r="B698" s="19" t="s">
        <v>1</v>
      </c>
      <c r="C698" s="12" t="s">
        <v>2311</v>
      </c>
      <c r="D698" s="56" t="s">
        <v>1</v>
      </c>
      <c r="E698" s="52"/>
      <c r="F698" s="4"/>
      <c r="G698" s="4"/>
      <c r="H698" s="17" t="s">
        <v>415</v>
      </c>
    </row>
    <row r="699" spans="1:8" ht="33" customHeight="1">
      <c r="A699" s="15" t="s">
        <v>2450</v>
      </c>
      <c r="B699" s="19" t="s">
        <v>1</v>
      </c>
      <c r="C699" s="10" t="s">
        <v>2146</v>
      </c>
      <c r="D699" s="56" t="s">
        <v>1</v>
      </c>
      <c r="E699" s="52"/>
      <c r="F699" s="4"/>
      <c r="G699" s="4"/>
      <c r="H699" s="17" t="s">
        <v>1493</v>
      </c>
    </row>
    <row r="700" spans="1:8" ht="55.5" customHeight="1">
      <c r="A700" s="15" t="s">
        <v>1825</v>
      </c>
      <c r="B700" s="19" t="s">
        <v>1</v>
      </c>
      <c r="C700" s="5" t="s">
        <v>1990</v>
      </c>
      <c r="D700" s="56" t="s">
        <v>1755</v>
      </c>
      <c r="E700" s="52">
        <v>1</v>
      </c>
      <c r="F700" s="6"/>
      <c r="G700" s="59" t="s">
        <v>1921</v>
      </c>
      <c r="H700" s="17" t="s">
        <v>1646</v>
      </c>
    </row>
    <row r="701" spans="1:8" ht="21.75" customHeight="1">
      <c r="A701" s="15" t="s">
        <v>563</v>
      </c>
      <c r="B701" s="19" t="s">
        <v>1</v>
      </c>
      <c r="C701" s="12" t="s">
        <v>2147</v>
      </c>
      <c r="D701" s="56" t="s">
        <v>1</v>
      </c>
      <c r="E701" s="52"/>
      <c r="F701" s="4"/>
      <c r="G701" s="4"/>
      <c r="H701" s="17" t="s">
        <v>2447</v>
      </c>
    </row>
    <row r="702" spans="1:8" ht="21.75" customHeight="1">
      <c r="A702" s="15" t="s">
        <v>1199</v>
      </c>
      <c r="B702" s="19" t="s">
        <v>1</v>
      </c>
      <c r="C702" s="5" t="s">
        <v>2148</v>
      </c>
      <c r="D702" s="56" t="s">
        <v>1</v>
      </c>
      <c r="E702" s="52"/>
      <c r="F702" s="4"/>
      <c r="G702" s="4"/>
      <c r="H702" s="17" t="s">
        <v>1200</v>
      </c>
    </row>
    <row r="703" spans="1:8" ht="55.5" customHeight="1">
      <c r="A703" s="15" t="s">
        <v>1</v>
      </c>
      <c r="B703" s="19" t="s">
        <v>1</v>
      </c>
      <c r="C703" s="10" t="s">
        <v>1202</v>
      </c>
      <c r="D703" s="56" t="s">
        <v>1</v>
      </c>
      <c r="E703" s="52"/>
      <c r="F703" s="4"/>
      <c r="G703" s="4"/>
      <c r="H703" s="17" t="s">
        <v>2451</v>
      </c>
    </row>
    <row r="704" spans="1:8" ht="21.75" customHeight="1">
      <c r="A704" s="15" t="s">
        <v>1649</v>
      </c>
      <c r="B704" s="19" t="s">
        <v>1</v>
      </c>
      <c r="C704" s="5" t="s">
        <v>225</v>
      </c>
      <c r="D704" s="56" t="s">
        <v>1755</v>
      </c>
      <c r="E704" s="53">
        <v>3</v>
      </c>
      <c r="F704" s="6"/>
      <c r="G704" s="4"/>
      <c r="H704" s="17" t="s">
        <v>1826</v>
      </c>
    </row>
    <row r="705" spans="1:8" ht="21.75" customHeight="1">
      <c r="A705" s="15" t="s">
        <v>2312</v>
      </c>
      <c r="B705" s="19" t="s">
        <v>1</v>
      </c>
      <c r="C705" s="5" t="s">
        <v>895</v>
      </c>
      <c r="D705" s="56" t="s">
        <v>1755</v>
      </c>
      <c r="E705" s="53">
        <v>2</v>
      </c>
      <c r="F705" s="6"/>
      <c r="G705" s="4"/>
      <c r="H705" s="17" t="s">
        <v>1201</v>
      </c>
    </row>
    <row r="706" spans="1:8" ht="21.75" customHeight="1">
      <c r="A706" s="15" t="s">
        <v>416</v>
      </c>
      <c r="B706" s="19" t="s">
        <v>1</v>
      </c>
      <c r="C706" s="5" t="s">
        <v>1494</v>
      </c>
      <c r="D706" s="56" t="s">
        <v>1755</v>
      </c>
      <c r="E706" s="53">
        <v>1</v>
      </c>
      <c r="F706" s="6"/>
      <c r="G706" s="4"/>
      <c r="H706" s="17" t="s">
        <v>2313</v>
      </c>
    </row>
    <row r="707" spans="1:8" ht="21.75" customHeight="1">
      <c r="A707" s="15" t="s">
        <v>1053</v>
      </c>
      <c r="B707" s="19" t="s">
        <v>1</v>
      </c>
      <c r="C707" s="5" t="s">
        <v>2149</v>
      </c>
      <c r="D707" s="56" t="s">
        <v>1755</v>
      </c>
      <c r="E707" s="53">
        <v>4</v>
      </c>
      <c r="F707" s="6"/>
      <c r="G707" s="4"/>
      <c r="H707" s="17" t="s">
        <v>704</v>
      </c>
    </row>
    <row r="708" spans="1:8" ht="21.75" customHeight="1">
      <c r="A708" s="15" t="s">
        <v>1650</v>
      </c>
      <c r="B708" s="19" t="s">
        <v>1</v>
      </c>
      <c r="C708" s="5" t="s">
        <v>226</v>
      </c>
      <c r="D708" s="56" t="s">
        <v>1755</v>
      </c>
      <c r="E708" s="53">
        <v>1</v>
      </c>
      <c r="F708" s="6"/>
      <c r="G708" s="4"/>
      <c r="H708" s="17" t="s">
        <v>1827</v>
      </c>
    </row>
    <row r="709" spans="1:8" ht="21.75" customHeight="1">
      <c r="A709" s="15" t="s">
        <v>2314</v>
      </c>
      <c r="B709" s="19" t="s">
        <v>1</v>
      </c>
      <c r="C709" s="5" t="s">
        <v>1054</v>
      </c>
      <c r="D709" s="56" t="s">
        <v>1755</v>
      </c>
      <c r="E709" s="53">
        <v>3</v>
      </c>
      <c r="F709" s="6"/>
      <c r="G709" s="4"/>
      <c r="H709" s="17" t="s">
        <v>705</v>
      </c>
    </row>
    <row r="710" spans="1:8" ht="21.75" customHeight="1">
      <c r="A710" s="15" t="s">
        <v>564</v>
      </c>
      <c r="B710" s="19" t="s">
        <v>1</v>
      </c>
      <c r="C710" s="5" t="s">
        <v>1648</v>
      </c>
      <c r="D710" s="56" t="s">
        <v>1755</v>
      </c>
      <c r="E710" s="53">
        <v>1</v>
      </c>
      <c r="F710" s="6"/>
      <c r="G710" s="4"/>
      <c r="H710" s="17" t="s">
        <v>2315</v>
      </c>
    </row>
    <row r="711" spans="1:8" ht="21.75" customHeight="1">
      <c r="A711" s="15" t="s">
        <v>1204</v>
      </c>
      <c r="B711" s="19" t="s">
        <v>1</v>
      </c>
      <c r="C711" s="5" t="s">
        <v>2316</v>
      </c>
      <c r="D711" s="56" t="s">
        <v>1755</v>
      </c>
      <c r="E711" s="53">
        <v>1</v>
      </c>
      <c r="F711" s="6"/>
      <c r="G711" s="4"/>
      <c r="H711" s="17" t="s">
        <v>2317</v>
      </c>
    </row>
    <row r="712" spans="1:8" ht="21.75" customHeight="1">
      <c r="A712" s="15" t="s">
        <v>1205</v>
      </c>
      <c r="B712" s="19" t="s">
        <v>1</v>
      </c>
      <c r="C712" s="12" t="s">
        <v>1206</v>
      </c>
      <c r="D712" s="56" t="s">
        <v>1</v>
      </c>
      <c r="E712" s="52"/>
      <c r="F712" s="4"/>
      <c r="G712" s="4"/>
      <c r="H712" s="17" t="s">
        <v>2318</v>
      </c>
    </row>
    <row r="713" spans="1:8" ht="21.75" customHeight="1">
      <c r="A713" s="15" t="s">
        <v>2453</v>
      </c>
      <c r="B713" s="19" t="s">
        <v>1</v>
      </c>
      <c r="C713" s="5" t="s">
        <v>878</v>
      </c>
      <c r="D713" s="56" t="s">
        <v>1</v>
      </c>
      <c r="E713" s="52"/>
      <c r="F713" s="4"/>
      <c r="G713" s="4"/>
      <c r="H713" s="17" t="s">
        <v>227</v>
      </c>
    </row>
    <row r="714" spans="1:8" ht="55.5" customHeight="1">
      <c r="A714" s="15" t="s">
        <v>1</v>
      </c>
      <c r="B714" s="19" t="s">
        <v>1</v>
      </c>
      <c r="C714" s="10" t="s">
        <v>707</v>
      </c>
      <c r="D714" s="56" t="s">
        <v>1</v>
      </c>
      <c r="E714" s="52"/>
      <c r="F714" s="4"/>
      <c r="G714" s="4"/>
      <c r="H714" s="17" t="s">
        <v>1349</v>
      </c>
    </row>
    <row r="715" spans="1:8" ht="21.75" customHeight="1">
      <c r="A715" s="15" t="s">
        <v>1495</v>
      </c>
      <c r="B715" s="19" t="s">
        <v>1</v>
      </c>
      <c r="C715" s="5" t="s">
        <v>1352</v>
      </c>
      <c r="D715" s="56" t="s">
        <v>1755</v>
      </c>
      <c r="E715" s="53">
        <v>1</v>
      </c>
      <c r="F715" s="6"/>
      <c r="G715" s="4"/>
      <c r="H715" s="17" t="s">
        <v>896</v>
      </c>
    </row>
    <row r="716" spans="1:8" ht="21.75" customHeight="1">
      <c r="A716" s="15" t="s">
        <v>2150</v>
      </c>
      <c r="B716" s="19" t="s">
        <v>1</v>
      </c>
      <c r="C716" s="5" t="s">
        <v>2151</v>
      </c>
      <c r="D716" s="56" t="s">
        <v>1755</v>
      </c>
      <c r="E716" s="53">
        <v>1</v>
      </c>
      <c r="F716" s="6"/>
      <c r="G716" s="4"/>
      <c r="H716" s="17" t="s">
        <v>1828</v>
      </c>
    </row>
    <row r="717" spans="1:8" ht="21.75" customHeight="1">
      <c r="A717" s="15" t="s">
        <v>228</v>
      </c>
      <c r="B717" s="19" t="s">
        <v>1</v>
      </c>
      <c r="C717" s="5" t="s">
        <v>229</v>
      </c>
      <c r="D717" s="56" t="s">
        <v>1755</v>
      </c>
      <c r="E717" s="53">
        <v>2</v>
      </c>
      <c r="F717" s="6"/>
      <c r="G717" s="4"/>
      <c r="H717" s="17" t="s">
        <v>562</v>
      </c>
    </row>
    <row r="718" spans="1:8" ht="21.75" customHeight="1">
      <c r="A718" s="15" t="s">
        <v>897</v>
      </c>
      <c r="B718" s="19" t="s">
        <v>1</v>
      </c>
      <c r="C718" s="5" t="s">
        <v>898</v>
      </c>
      <c r="D718" s="56" t="s">
        <v>1755</v>
      </c>
      <c r="E718" s="53">
        <v>4</v>
      </c>
      <c r="F718" s="6"/>
      <c r="G718" s="4"/>
      <c r="H718" s="17" t="s">
        <v>1991</v>
      </c>
    </row>
    <row r="719" spans="1:8" ht="21.75" customHeight="1">
      <c r="A719" s="15" t="s">
        <v>1496</v>
      </c>
      <c r="B719" s="19" t="s">
        <v>1</v>
      </c>
      <c r="C719" s="5" t="s">
        <v>1497</v>
      </c>
      <c r="D719" s="56" t="s">
        <v>1755</v>
      </c>
      <c r="E719" s="53">
        <v>1</v>
      </c>
      <c r="F719" s="6"/>
      <c r="G719" s="4"/>
      <c r="H719" s="17" t="s">
        <v>899</v>
      </c>
    </row>
    <row r="720" spans="1:8" ht="33" customHeight="1">
      <c r="A720" s="15" t="s">
        <v>1</v>
      </c>
      <c r="B720" s="19" t="s">
        <v>1</v>
      </c>
      <c r="C720" s="10" t="s">
        <v>1992</v>
      </c>
      <c r="D720" s="56" t="s">
        <v>1</v>
      </c>
      <c r="E720" s="52"/>
      <c r="F720" s="4"/>
      <c r="G720" s="4"/>
      <c r="H720" s="17" t="s">
        <v>1203</v>
      </c>
    </row>
    <row r="721" spans="1:8" ht="21.75" customHeight="1">
      <c r="A721" s="15" t="s">
        <v>2152</v>
      </c>
      <c r="B721" s="19" t="s">
        <v>1</v>
      </c>
      <c r="C721" s="5" t="s">
        <v>2134</v>
      </c>
      <c r="D721" s="56" t="s">
        <v>1755</v>
      </c>
      <c r="E721" s="53">
        <v>1</v>
      </c>
      <c r="F721" s="6"/>
      <c r="G721" s="4"/>
      <c r="H721" s="17" t="s">
        <v>706</v>
      </c>
    </row>
    <row r="722" spans="1:8" ht="21.75" customHeight="1">
      <c r="A722" s="15" t="s">
        <v>230</v>
      </c>
      <c r="B722" s="19" t="s">
        <v>1</v>
      </c>
      <c r="C722" s="5" t="s">
        <v>213</v>
      </c>
      <c r="D722" s="56" t="s">
        <v>1755</v>
      </c>
      <c r="E722" s="53">
        <v>2</v>
      </c>
      <c r="F722" s="6"/>
      <c r="G722" s="4"/>
      <c r="H722" s="17" t="s">
        <v>1498</v>
      </c>
    </row>
    <row r="723" spans="1:8" ht="18" customHeight="1">
      <c r="A723" s="28"/>
      <c r="B723" s="21"/>
      <c r="C723" s="21" t="s">
        <v>1759</v>
      </c>
      <c r="D723" s="7"/>
      <c r="E723" s="50"/>
      <c r="F723" s="7"/>
      <c r="G723" s="31"/>
      <c r="H723" s="17"/>
    </row>
    <row r="724" spans="1:8" ht="15.75" customHeight="1">
      <c r="A724" s="64" t="s">
        <v>708</v>
      </c>
      <c r="B724" s="64"/>
      <c r="C724" s="64"/>
      <c r="D724" s="64"/>
      <c r="E724" s="64"/>
      <c r="F724" s="64"/>
      <c r="G724" s="64"/>
      <c r="H724" s="17"/>
    </row>
    <row r="725" spans="1:7" ht="12.75" customHeight="1">
      <c r="A725" s="9" t="s">
        <v>342</v>
      </c>
      <c r="B725" s="3"/>
      <c r="C725" s="9" t="s">
        <v>154</v>
      </c>
      <c r="D725" s="3"/>
      <c r="E725" s="49"/>
      <c r="F725" s="3"/>
      <c r="G725" s="14" t="str">
        <f>UPPER("Bill of Quantities")</f>
        <v>BILL OF QUANTITIES</v>
      </c>
    </row>
    <row r="726" spans="1:7" ht="12.75" customHeight="1">
      <c r="A726" s="9">
        <f>IF(C726="","","CONTRACT TITLE: ")</f>
      </c>
      <c r="B726" s="9"/>
      <c r="C726" s="61"/>
      <c r="D726" s="61"/>
      <c r="E726" s="61"/>
      <c r="F726" s="61"/>
      <c r="G726" s="61"/>
    </row>
    <row r="727" spans="1:7" ht="12.75" customHeight="1">
      <c r="A727" s="9" t="str">
        <f>IF((B727&amp;C727)="","",UPPER("BILL:"))</f>
        <v>BILL:</v>
      </c>
      <c r="B727" s="3"/>
      <c r="C727" s="62" t="s">
        <v>22</v>
      </c>
      <c r="D727" s="62"/>
      <c r="E727" s="62"/>
      <c r="F727" s="62"/>
      <c r="G727" s="62"/>
    </row>
    <row r="728" spans="1:7" ht="12.75" customHeight="1" hidden="1">
      <c r="A728" s="9" t="str">
        <f>IF(C728="","","SERIES:")</f>
        <v>SERIES:</v>
      </c>
      <c r="B728" s="3"/>
      <c r="C728" s="62" t="s">
        <v>1751</v>
      </c>
      <c r="D728" s="62"/>
      <c r="E728" s="62"/>
      <c r="F728" s="62"/>
      <c r="G728" s="62"/>
    </row>
    <row r="729" spans="1:7" ht="12.75" customHeight="1">
      <c r="A729" s="9" t="str">
        <f>IF(C729="","","SECTION:")</f>
        <v>SECTION:</v>
      </c>
      <c r="B729" s="3"/>
      <c r="C729" s="63" t="s">
        <v>702</v>
      </c>
      <c r="D729" s="63"/>
      <c r="E729" s="63"/>
      <c r="F729" s="63"/>
      <c r="G729" s="63"/>
    </row>
    <row r="730" spans="1:8" ht="28.5" customHeight="1">
      <c r="A730" s="2" t="s">
        <v>2</v>
      </c>
      <c r="B730" s="20" t="s">
        <v>1916</v>
      </c>
      <c r="C730" s="2" t="s">
        <v>152</v>
      </c>
      <c r="D730" s="2" t="s">
        <v>0</v>
      </c>
      <c r="E730" s="2" t="s">
        <v>1293</v>
      </c>
      <c r="F730" s="2" t="s">
        <v>640</v>
      </c>
      <c r="G730" s="2" t="s">
        <v>1426</v>
      </c>
      <c r="H730" s="18" t="s">
        <v>982</v>
      </c>
    </row>
    <row r="731" spans="1:7" ht="4.5" customHeight="1">
      <c r="A731" s="1"/>
      <c r="B731" s="1"/>
      <c r="C731" s="1"/>
      <c r="D731" s="1"/>
      <c r="E731" s="1"/>
      <c r="F731" s="1"/>
      <c r="G731" s="1"/>
    </row>
    <row r="732" spans="1:7" ht="18" customHeight="1">
      <c r="A732" s="22"/>
      <c r="B732" s="23"/>
      <c r="C732" s="23" t="s">
        <v>1135</v>
      </c>
      <c r="D732" s="13"/>
      <c r="E732" s="51"/>
      <c r="F732" s="22"/>
      <c r="G732" s="29"/>
    </row>
    <row r="733" spans="1:7" ht="4.5" customHeight="1">
      <c r="A733" s="22"/>
      <c r="B733" s="13"/>
      <c r="C733" s="13"/>
      <c r="D733" s="13"/>
      <c r="E733" s="51"/>
      <c r="F733" s="13"/>
      <c r="G733" s="30"/>
    </row>
    <row r="734" spans="1:8" ht="21.75" customHeight="1">
      <c r="A734" s="15" t="s">
        <v>900</v>
      </c>
      <c r="B734" s="19" t="s">
        <v>1</v>
      </c>
      <c r="C734" s="5" t="s">
        <v>879</v>
      </c>
      <c r="D734" s="56" t="s">
        <v>1755</v>
      </c>
      <c r="E734" s="53">
        <v>3</v>
      </c>
      <c r="F734" s="6"/>
      <c r="G734" s="4"/>
      <c r="H734" s="17" t="s">
        <v>1055</v>
      </c>
    </row>
    <row r="735" spans="1:8" ht="21.75" customHeight="1">
      <c r="A735" s="15" t="s">
        <v>1829</v>
      </c>
      <c r="B735" s="19" t="s">
        <v>1</v>
      </c>
      <c r="C735" s="12" t="s">
        <v>1830</v>
      </c>
      <c r="D735" s="56" t="s">
        <v>1</v>
      </c>
      <c r="E735" s="52"/>
      <c r="F735" s="4"/>
      <c r="G735" s="4"/>
      <c r="H735" s="17" t="s">
        <v>1056</v>
      </c>
    </row>
    <row r="736" spans="1:8" ht="55.5" customHeight="1">
      <c r="A736" s="15" t="s">
        <v>1207</v>
      </c>
      <c r="B736" s="19" t="s">
        <v>1</v>
      </c>
      <c r="C736" s="5" t="s">
        <v>231</v>
      </c>
      <c r="D736" s="56" t="s">
        <v>1755</v>
      </c>
      <c r="E736" s="53">
        <v>1</v>
      </c>
      <c r="F736" s="6"/>
      <c r="G736" s="4"/>
      <c r="H736" s="17" t="s">
        <v>565</v>
      </c>
    </row>
    <row r="737" spans="1:8" ht="21.75" customHeight="1">
      <c r="A737" s="15" t="s">
        <v>70</v>
      </c>
      <c r="B737" s="19" t="s">
        <v>1</v>
      </c>
      <c r="C737" s="12" t="s">
        <v>1209</v>
      </c>
      <c r="D737" s="56" t="s">
        <v>1</v>
      </c>
      <c r="E737" s="52"/>
      <c r="F737" s="4"/>
      <c r="G737" s="4"/>
      <c r="H737" s="17" t="s">
        <v>71</v>
      </c>
    </row>
    <row r="738" spans="1:8" ht="33" customHeight="1">
      <c r="A738" s="15" t="s">
        <v>2454</v>
      </c>
      <c r="B738" s="19" t="s">
        <v>1</v>
      </c>
      <c r="C738" s="5" t="s">
        <v>2319</v>
      </c>
      <c r="D738" s="56" t="s">
        <v>1</v>
      </c>
      <c r="E738" s="52"/>
      <c r="F738" s="4"/>
      <c r="G738" s="4"/>
      <c r="H738" s="17" t="s">
        <v>901</v>
      </c>
    </row>
    <row r="739" spans="1:8" ht="102" customHeight="1">
      <c r="A739" s="15" t="s">
        <v>1</v>
      </c>
      <c r="B739" s="19" t="s">
        <v>1</v>
      </c>
      <c r="C739" s="10" t="s">
        <v>232</v>
      </c>
      <c r="D739" s="56" t="s">
        <v>1</v>
      </c>
      <c r="E739" s="52"/>
      <c r="F739" s="4"/>
      <c r="G739" s="4"/>
      <c r="H739" s="17" t="s">
        <v>1831</v>
      </c>
    </row>
    <row r="740" spans="1:8" ht="21.75" customHeight="1">
      <c r="A740" s="15" t="s">
        <v>1057</v>
      </c>
      <c r="B740" s="19" t="s">
        <v>1</v>
      </c>
      <c r="C740" s="5" t="s">
        <v>225</v>
      </c>
      <c r="D740" s="56" t="s">
        <v>1755</v>
      </c>
      <c r="E740" s="53">
        <v>3</v>
      </c>
      <c r="F740" s="6"/>
      <c r="G740" s="4"/>
      <c r="H740" s="17" t="s">
        <v>2452</v>
      </c>
    </row>
    <row r="741" spans="1:8" ht="21.75" customHeight="1">
      <c r="A741" s="15" t="s">
        <v>1652</v>
      </c>
      <c r="B741" s="19" t="s">
        <v>1</v>
      </c>
      <c r="C741" s="5" t="s">
        <v>895</v>
      </c>
      <c r="D741" s="56" t="s">
        <v>1755</v>
      </c>
      <c r="E741" s="53">
        <v>2</v>
      </c>
      <c r="F741" s="6"/>
      <c r="G741" s="4"/>
      <c r="H741" s="17" t="s">
        <v>233</v>
      </c>
    </row>
    <row r="742" spans="1:8" ht="21.75" customHeight="1">
      <c r="A742" s="15" t="s">
        <v>2320</v>
      </c>
      <c r="B742" s="19" t="s">
        <v>1</v>
      </c>
      <c r="C742" s="5" t="s">
        <v>1494</v>
      </c>
      <c r="D742" s="56" t="s">
        <v>1755</v>
      </c>
      <c r="E742" s="53">
        <v>1</v>
      </c>
      <c r="F742" s="6"/>
      <c r="G742" s="4"/>
      <c r="H742" s="17" t="s">
        <v>1832</v>
      </c>
    </row>
    <row r="743" spans="1:8" ht="21.75" customHeight="1">
      <c r="A743" s="15" t="s">
        <v>419</v>
      </c>
      <c r="B743" s="19" t="s">
        <v>1</v>
      </c>
      <c r="C743" s="5" t="s">
        <v>2149</v>
      </c>
      <c r="D743" s="56" t="s">
        <v>1755</v>
      </c>
      <c r="E743" s="53">
        <v>4</v>
      </c>
      <c r="F743" s="6"/>
      <c r="G743" s="4"/>
      <c r="H743" s="17" t="s">
        <v>1351</v>
      </c>
    </row>
    <row r="744" spans="1:8" ht="21.75" customHeight="1">
      <c r="A744" s="15" t="s">
        <v>1210</v>
      </c>
      <c r="B744" s="19" t="s">
        <v>1</v>
      </c>
      <c r="C744" s="5" t="s">
        <v>226</v>
      </c>
      <c r="D744" s="56" t="s">
        <v>1755</v>
      </c>
      <c r="E744" s="53">
        <v>1</v>
      </c>
      <c r="F744" s="6"/>
      <c r="G744" s="4"/>
      <c r="H744" s="17" t="s">
        <v>1993</v>
      </c>
    </row>
    <row r="745" spans="1:8" ht="21.75" customHeight="1">
      <c r="A745" s="15" t="s">
        <v>1833</v>
      </c>
      <c r="B745" s="19" t="s">
        <v>1</v>
      </c>
      <c r="C745" s="5" t="s">
        <v>1054</v>
      </c>
      <c r="D745" s="56" t="s">
        <v>1755</v>
      </c>
      <c r="E745" s="53">
        <v>3</v>
      </c>
      <c r="F745" s="6"/>
      <c r="G745" s="4"/>
      <c r="H745" s="17" t="s">
        <v>234</v>
      </c>
    </row>
    <row r="746" spans="1:8" ht="21.75" customHeight="1">
      <c r="A746" s="15" t="s">
        <v>2456</v>
      </c>
      <c r="B746" s="19" t="s">
        <v>1</v>
      </c>
      <c r="C746" s="5" t="s">
        <v>1648</v>
      </c>
      <c r="D746" s="56" t="s">
        <v>1755</v>
      </c>
      <c r="E746" s="53">
        <v>1</v>
      </c>
      <c r="F746" s="6"/>
      <c r="G746" s="4"/>
      <c r="H746" s="17" t="s">
        <v>1353</v>
      </c>
    </row>
    <row r="747" spans="1:8" ht="21.75" customHeight="1">
      <c r="A747" s="15" t="s">
        <v>567</v>
      </c>
      <c r="B747" s="19" t="s">
        <v>1</v>
      </c>
      <c r="C747" s="5" t="s">
        <v>2316</v>
      </c>
      <c r="D747" s="56" t="s">
        <v>1755</v>
      </c>
      <c r="E747" s="53">
        <v>1</v>
      </c>
      <c r="F747" s="6"/>
      <c r="G747" s="4"/>
      <c r="H747" s="17" t="s">
        <v>235</v>
      </c>
    </row>
    <row r="748" spans="1:8" ht="33" customHeight="1">
      <c r="A748" s="15" t="s">
        <v>568</v>
      </c>
      <c r="B748" s="19" t="s">
        <v>1</v>
      </c>
      <c r="C748" s="5" t="s">
        <v>236</v>
      </c>
      <c r="D748" s="56" t="s">
        <v>1</v>
      </c>
      <c r="E748" s="52"/>
      <c r="F748" s="4"/>
      <c r="G748" s="4"/>
      <c r="H748" s="17" t="s">
        <v>418</v>
      </c>
    </row>
    <row r="749" spans="1:8" ht="131.25" customHeight="1">
      <c r="A749" s="15" t="s">
        <v>1</v>
      </c>
      <c r="B749" s="19" t="s">
        <v>1</v>
      </c>
      <c r="C749" s="10" t="s">
        <v>2153</v>
      </c>
      <c r="D749" s="56" t="s">
        <v>1</v>
      </c>
      <c r="E749" s="52"/>
      <c r="F749" s="4"/>
      <c r="G749" s="4"/>
      <c r="H749" s="17" t="s">
        <v>1354</v>
      </c>
    </row>
    <row r="750" spans="1:8" ht="21.75" customHeight="1">
      <c r="A750" s="15" t="s">
        <v>2321</v>
      </c>
      <c r="B750" s="19" t="s">
        <v>1</v>
      </c>
      <c r="C750" s="5" t="s">
        <v>1352</v>
      </c>
      <c r="D750" s="56" t="s">
        <v>1755</v>
      </c>
      <c r="E750" s="53">
        <v>1</v>
      </c>
      <c r="F750" s="6"/>
      <c r="G750" s="4"/>
      <c r="H750" s="17" t="s">
        <v>709</v>
      </c>
    </row>
    <row r="751" spans="1:8" ht="21.75" customHeight="1">
      <c r="A751" s="15" t="s">
        <v>417</v>
      </c>
      <c r="B751" s="19" t="s">
        <v>1</v>
      </c>
      <c r="C751" s="5" t="s">
        <v>229</v>
      </c>
      <c r="D751" s="56" t="s">
        <v>1755</v>
      </c>
      <c r="E751" s="53">
        <v>1</v>
      </c>
      <c r="F751" s="6"/>
      <c r="G751" s="4"/>
      <c r="H751" s="17" t="s">
        <v>1208</v>
      </c>
    </row>
    <row r="752" spans="1:8" ht="21.75" customHeight="1">
      <c r="A752" s="15" t="s">
        <v>711</v>
      </c>
      <c r="B752" s="19" t="s">
        <v>1</v>
      </c>
      <c r="C752" s="12" t="s">
        <v>1994</v>
      </c>
      <c r="D752" s="56" t="s">
        <v>1</v>
      </c>
      <c r="E752" s="52"/>
      <c r="F752" s="4"/>
      <c r="G752" s="4"/>
      <c r="H752" s="17" t="s">
        <v>1834</v>
      </c>
    </row>
    <row r="753" spans="1:8" ht="12.75" customHeight="1">
      <c r="A753" s="8"/>
      <c r="B753" s="8"/>
      <c r="C753" s="8"/>
      <c r="D753" s="57"/>
      <c r="E753" s="51"/>
      <c r="F753" s="11"/>
      <c r="G753" s="11"/>
      <c r="H753" s="17"/>
    </row>
    <row r="754" spans="1:8" ht="4.5" customHeight="1">
      <c r="A754" s="8"/>
      <c r="B754" s="8"/>
      <c r="C754" s="8"/>
      <c r="D754" s="57"/>
      <c r="E754" s="51"/>
      <c r="F754" s="11"/>
      <c r="G754" s="11"/>
      <c r="H754" s="17"/>
    </row>
    <row r="755" spans="1:8" ht="18" customHeight="1">
      <c r="A755" s="28"/>
      <c r="B755" s="21"/>
      <c r="C755" s="21" t="s">
        <v>1759</v>
      </c>
      <c r="D755" s="7"/>
      <c r="E755" s="50"/>
      <c r="F755" s="7"/>
      <c r="G755" s="31"/>
      <c r="H755" s="17"/>
    </row>
    <row r="756" spans="1:8" ht="15.75" customHeight="1">
      <c r="A756" s="64" t="s">
        <v>1499</v>
      </c>
      <c r="B756" s="64"/>
      <c r="C756" s="64"/>
      <c r="D756" s="64"/>
      <c r="E756" s="64"/>
      <c r="F756" s="64"/>
      <c r="G756" s="64"/>
      <c r="H756" s="17"/>
    </row>
    <row r="757" spans="1:7" ht="12.75" customHeight="1">
      <c r="A757" s="9" t="s">
        <v>342</v>
      </c>
      <c r="B757" s="3"/>
      <c r="C757" s="9" t="s">
        <v>154</v>
      </c>
      <c r="D757" s="3"/>
      <c r="E757" s="49"/>
      <c r="F757" s="3"/>
      <c r="G757" s="14" t="str">
        <f>UPPER("Bill of Quantities")</f>
        <v>BILL OF QUANTITIES</v>
      </c>
    </row>
    <row r="758" spans="1:7" ht="12.75" customHeight="1">
      <c r="A758" s="9">
        <f>IF(C758="","","CONTRACT TITLE: ")</f>
      </c>
      <c r="B758" s="9"/>
      <c r="C758" s="61"/>
      <c r="D758" s="61"/>
      <c r="E758" s="61"/>
      <c r="F758" s="61"/>
      <c r="G758" s="61"/>
    </row>
    <row r="759" spans="1:7" ht="12.75" customHeight="1">
      <c r="A759" s="9" t="str">
        <f>IF((B759&amp;C759)="","",UPPER("BILL:"))</f>
        <v>BILL:</v>
      </c>
      <c r="B759" s="3"/>
      <c r="C759" s="62" t="s">
        <v>22</v>
      </c>
      <c r="D759" s="62"/>
      <c r="E759" s="62"/>
      <c r="F759" s="62"/>
      <c r="G759" s="62"/>
    </row>
    <row r="760" spans="1:7" ht="12.75" customHeight="1" hidden="1">
      <c r="A760" s="9" t="str">
        <f>IF(C760="","","SERIES:")</f>
        <v>SERIES:</v>
      </c>
      <c r="B760" s="3"/>
      <c r="C760" s="65" t="s">
        <v>1751</v>
      </c>
      <c r="D760" s="62"/>
      <c r="E760" s="62"/>
      <c r="F760" s="62"/>
      <c r="G760" s="62"/>
    </row>
    <row r="761" spans="1:7" ht="12.75" customHeight="1">
      <c r="A761" s="9" t="str">
        <f>IF(C761="","","SECTION:")</f>
        <v>SECTION:</v>
      </c>
      <c r="B761" s="3"/>
      <c r="C761" s="66" t="s">
        <v>702</v>
      </c>
      <c r="D761" s="63"/>
      <c r="E761" s="63"/>
      <c r="F761" s="63"/>
      <c r="G761" s="63"/>
    </row>
    <row r="762" spans="1:8" ht="28.5" customHeight="1">
      <c r="A762" s="2" t="s">
        <v>2</v>
      </c>
      <c r="B762" s="20" t="s">
        <v>1916</v>
      </c>
      <c r="C762" s="2" t="s">
        <v>152</v>
      </c>
      <c r="D762" s="2" t="s">
        <v>0</v>
      </c>
      <c r="E762" s="2" t="s">
        <v>1293</v>
      </c>
      <c r="F762" s="2" t="s">
        <v>640</v>
      </c>
      <c r="G762" s="2" t="s">
        <v>1426</v>
      </c>
      <c r="H762" s="18" t="s">
        <v>982</v>
      </c>
    </row>
    <row r="763" spans="1:7" ht="4.5" customHeight="1">
      <c r="A763" s="1"/>
      <c r="B763" s="1"/>
      <c r="C763" s="1"/>
      <c r="D763" s="1"/>
      <c r="E763" s="1"/>
      <c r="F763" s="1"/>
      <c r="G763" s="1"/>
    </row>
    <row r="764" spans="1:7" ht="18" customHeight="1">
      <c r="A764" s="22"/>
      <c r="B764" s="23"/>
      <c r="C764" s="23" t="s">
        <v>1135</v>
      </c>
      <c r="D764" s="13"/>
      <c r="E764" s="51"/>
      <c r="F764" s="22"/>
      <c r="G764" s="29"/>
    </row>
    <row r="765" spans="1:7" ht="4.5" customHeight="1">
      <c r="A765" s="22"/>
      <c r="B765" s="13"/>
      <c r="C765" s="13"/>
      <c r="D765" s="13"/>
      <c r="E765" s="51"/>
      <c r="F765" s="13"/>
      <c r="G765" s="30"/>
    </row>
    <row r="766" spans="1:8" ht="44.25" customHeight="1">
      <c r="A766" s="15" t="s">
        <v>1212</v>
      </c>
      <c r="B766" s="19" t="s">
        <v>1</v>
      </c>
      <c r="C766" s="10" t="s">
        <v>712</v>
      </c>
      <c r="D766" s="56" t="s">
        <v>1</v>
      </c>
      <c r="E766" s="52"/>
      <c r="F766" s="4"/>
      <c r="G766" s="4"/>
      <c r="H766" s="17" t="s">
        <v>2154</v>
      </c>
    </row>
    <row r="767" spans="1:8" ht="21.75" customHeight="1">
      <c r="A767" s="15" t="s">
        <v>902</v>
      </c>
      <c r="B767" s="19" t="s">
        <v>1</v>
      </c>
      <c r="C767" s="5" t="s">
        <v>1835</v>
      </c>
      <c r="D767" s="56" t="s">
        <v>1755</v>
      </c>
      <c r="E767" s="53">
        <v>2</v>
      </c>
      <c r="F767" s="6"/>
      <c r="G767" s="4"/>
      <c r="H767" s="17" t="s">
        <v>1995</v>
      </c>
    </row>
    <row r="768" spans="1:8" ht="21.75" customHeight="1">
      <c r="A768" s="15" t="s">
        <v>1356</v>
      </c>
      <c r="B768" s="19" t="s">
        <v>1</v>
      </c>
      <c r="C768" s="12" t="s">
        <v>422</v>
      </c>
      <c r="D768" s="56" t="s">
        <v>1</v>
      </c>
      <c r="E768" s="52"/>
      <c r="F768" s="4"/>
      <c r="G768" s="4"/>
      <c r="H768" s="17" t="s">
        <v>710</v>
      </c>
    </row>
    <row r="769" spans="1:8" ht="141.75" customHeight="1">
      <c r="A769" s="15" t="s">
        <v>1</v>
      </c>
      <c r="B769" s="19" t="s">
        <v>1</v>
      </c>
      <c r="C769" s="10" t="s">
        <v>1836</v>
      </c>
      <c r="D769" s="56" t="s">
        <v>1</v>
      </c>
      <c r="E769" s="52"/>
      <c r="F769" s="4"/>
      <c r="G769" s="4"/>
      <c r="H769" s="17" t="s">
        <v>2322</v>
      </c>
    </row>
    <row r="770" spans="1:8" ht="33" customHeight="1">
      <c r="A770" s="15" t="s">
        <v>2457</v>
      </c>
      <c r="B770" s="19" t="s">
        <v>1</v>
      </c>
      <c r="C770" s="5" t="s">
        <v>569</v>
      </c>
      <c r="D770" s="56" t="s">
        <v>1591</v>
      </c>
      <c r="E770" s="53">
        <v>1</v>
      </c>
      <c r="F770" s="6"/>
      <c r="G770" s="4"/>
      <c r="H770" s="17" t="s">
        <v>237</v>
      </c>
    </row>
    <row r="771" spans="1:7" ht="12.75" customHeight="1">
      <c r="A771" s="8"/>
      <c r="B771" s="8"/>
      <c r="C771" s="8"/>
      <c r="D771" s="57"/>
      <c r="E771" s="51"/>
      <c r="F771" s="11"/>
      <c r="G771" s="11"/>
    </row>
    <row r="772" spans="1:7" ht="12.75" customHeight="1">
      <c r="A772" s="8"/>
      <c r="B772" s="8"/>
      <c r="C772" s="8"/>
      <c r="D772" s="57"/>
      <c r="E772" s="51"/>
      <c r="F772" s="11"/>
      <c r="G772" s="11"/>
    </row>
    <row r="773" spans="1:7" ht="12.75" customHeight="1">
      <c r="A773" s="8"/>
      <c r="B773" s="8"/>
      <c r="C773" s="8"/>
      <c r="D773" s="57"/>
      <c r="E773" s="51"/>
      <c r="F773" s="11"/>
      <c r="G773" s="11"/>
    </row>
    <row r="774" spans="1:7" ht="12.75" customHeight="1">
      <c r="A774" s="8"/>
      <c r="B774" s="8"/>
      <c r="C774" s="8"/>
      <c r="D774" s="57"/>
      <c r="E774" s="51"/>
      <c r="F774" s="11"/>
      <c r="G774" s="11"/>
    </row>
    <row r="775" spans="1:7" ht="12.75" customHeight="1">
      <c r="A775" s="8"/>
      <c r="B775" s="8"/>
      <c r="C775" s="8"/>
      <c r="D775" s="57"/>
      <c r="E775" s="51"/>
      <c r="F775" s="11"/>
      <c r="G775" s="11"/>
    </row>
    <row r="776" spans="1:7" ht="12.75" customHeight="1">
      <c r="A776" s="8"/>
      <c r="B776" s="8"/>
      <c r="C776" s="8"/>
      <c r="D776" s="57"/>
      <c r="E776" s="51"/>
      <c r="F776" s="11"/>
      <c r="G776" s="11"/>
    </row>
    <row r="777" spans="1:7" ht="12.75" customHeight="1">
      <c r="A777" s="8"/>
      <c r="B777" s="8"/>
      <c r="C777" s="8"/>
      <c r="D777" s="57"/>
      <c r="E777" s="51"/>
      <c r="F777" s="11"/>
      <c r="G777" s="11"/>
    </row>
    <row r="778" spans="1:7" ht="12.75" customHeight="1">
      <c r="A778" s="8"/>
      <c r="B778" s="8"/>
      <c r="C778" s="8"/>
      <c r="D778" s="57"/>
      <c r="E778" s="51"/>
      <c r="F778" s="11"/>
      <c r="G778" s="11"/>
    </row>
    <row r="779" spans="1:7" ht="12.75" customHeight="1">
      <c r="A779" s="8"/>
      <c r="B779" s="8"/>
      <c r="C779" s="8"/>
      <c r="D779" s="57"/>
      <c r="E779" s="51"/>
      <c r="F779" s="11"/>
      <c r="G779" s="11"/>
    </row>
    <row r="780" spans="1:7" ht="12.75" customHeight="1">
      <c r="A780" s="8"/>
      <c r="B780" s="8"/>
      <c r="C780" s="8"/>
      <c r="D780" s="57"/>
      <c r="E780" s="51"/>
      <c r="F780" s="11"/>
      <c r="G780" s="11"/>
    </row>
    <row r="781" spans="1:7" ht="12.75" customHeight="1">
      <c r="A781" s="8"/>
      <c r="B781" s="8"/>
      <c r="C781" s="8"/>
      <c r="D781" s="57"/>
      <c r="E781" s="51"/>
      <c r="F781" s="11"/>
      <c r="G781" s="11"/>
    </row>
    <row r="782" spans="1:7" ht="12.75" customHeight="1">
      <c r="A782" s="8"/>
      <c r="B782" s="8"/>
      <c r="C782" s="8"/>
      <c r="D782" s="57"/>
      <c r="E782" s="51"/>
      <c r="F782" s="11"/>
      <c r="G782" s="11"/>
    </row>
    <row r="783" spans="1:7" ht="12.75" customHeight="1">
      <c r="A783" s="8"/>
      <c r="B783" s="8"/>
      <c r="C783" s="8"/>
      <c r="D783" s="57"/>
      <c r="E783" s="51"/>
      <c r="F783" s="11"/>
      <c r="G783" s="11"/>
    </row>
    <row r="784" spans="1:7" ht="12.75" customHeight="1">
      <c r="A784" s="8"/>
      <c r="B784" s="8"/>
      <c r="C784" s="8"/>
      <c r="D784" s="57"/>
      <c r="E784" s="51"/>
      <c r="F784" s="11"/>
      <c r="G784" s="11"/>
    </row>
    <row r="785" spans="1:7" ht="12.75" customHeight="1">
      <c r="A785" s="8"/>
      <c r="B785" s="8"/>
      <c r="C785" s="8"/>
      <c r="D785" s="57"/>
      <c r="E785" s="51"/>
      <c r="F785" s="11"/>
      <c r="G785" s="11"/>
    </row>
    <row r="786" spans="1:7" ht="12.75" customHeight="1">
      <c r="A786" s="8"/>
      <c r="B786" s="8"/>
      <c r="C786" s="8"/>
      <c r="D786" s="57"/>
      <c r="E786" s="51"/>
      <c r="F786" s="11"/>
      <c r="G786" s="11"/>
    </row>
    <row r="787" spans="1:7" ht="12.75" customHeight="1">
      <c r="A787" s="8"/>
      <c r="B787" s="8"/>
      <c r="C787" s="8"/>
      <c r="D787" s="57"/>
      <c r="E787" s="51"/>
      <c r="F787" s="11"/>
      <c r="G787" s="11"/>
    </row>
    <row r="788" spans="1:7" ht="12.75" customHeight="1">
      <c r="A788" s="8"/>
      <c r="B788" s="8"/>
      <c r="C788" s="8"/>
      <c r="D788" s="57"/>
      <c r="E788" s="51"/>
      <c r="F788" s="11"/>
      <c r="G788" s="11"/>
    </row>
    <row r="789" spans="1:7" ht="12.75" customHeight="1">
      <c r="A789" s="8"/>
      <c r="B789" s="8"/>
      <c r="C789" s="8"/>
      <c r="D789" s="57"/>
      <c r="E789" s="51"/>
      <c r="F789" s="11"/>
      <c r="G789" s="11"/>
    </row>
    <row r="790" spans="1:7" ht="12.75" customHeight="1">
      <c r="A790" s="8"/>
      <c r="B790" s="8"/>
      <c r="C790" s="8"/>
      <c r="D790" s="57"/>
      <c r="E790" s="51"/>
      <c r="F790" s="11"/>
      <c r="G790" s="11"/>
    </row>
    <row r="791" spans="1:7" ht="12.75" customHeight="1">
      <c r="A791" s="8"/>
      <c r="B791" s="8"/>
      <c r="C791" s="8"/>
      <c r="D791" s="57"/>
      <c r="E791" s="51"/>
      <c r="F791" s="11"/>
      <c r="G791" s="11"/>
    </row>
    <row r="792" spans="1:7" ht="12.75" customHeight="1">
      <c r="A792" s="8"/>
      <c r="B792" s="8"/>
      <c r="C792" s="8"/>
      <c r="D792" s="57"/>
      <c r="E792" s="51"/>
      <c r="F792" s="11"/>
      <c r="G792" s="11"/>
    </row>
    <row r="793" spans="1:7" ht="12.75" customHeight="1">
      <c r="A793" s="8"/>
      <c r="B793" s="8"/>
      <c r="C793" s="8"/>
      <c r="D793" s="57"/>
      <c r="E793" s="51"/>
      <c r="F793" s="11"/>
      <c r="G793" s="11"/>
    </row>
    <row r="794" spans="1:7" ht="12.75" customHeight="1">
      <c r="A794" s="8"/>
      <c r="B794" s="8"/>
      <c r="C794" s="8"/>
      <c r="D794" s="57"/>
      <c r="E794" s="51"/>
      <c r="F794" s="11"/>
      <c r="G794" s="11"/>
    </row>
    <row r="795" spans="1:7" ht="12.75" customHeight="1">
      <c r="A795" s="8"/>
      <c r="B795" s="8"/>
      <c r="C795" s="8"/>
      <c r="D795" s="57"/>
      <c r="E795" s="51"/>
      <c r="F795" s="11"/>
      <c r="G795" s="11"/>
    </row>
    <row r="796" spans="1:7" ht="12.75" customHeight="1">
      <c r="A796" s="8"/>
      <c r="B796" s="8"/>
      <c r="C796" s="8"/>
      <c r="D796" s="57"/>
      <c r="E796" s="51"/>
      <c r="F796" s="11"/>
      <c r="G796" s="11"/>
    </row>
    <row r="797" spans="1:7" ht="12.75" customHeight="1">
      <c r="A797" s="8"/>
      <c r="B797" s="8"/>
      <c r="C797" s="8"/>
      <c r="D797" s="57"/>
      <c r="E797" s="51"/>
      <c r="F797" s="11"/>
      <c r="G797" s="11"/>
    </row>
    <row r="798" spans="1:7" ht="12.75" customHeight="1">
      <c r="A798" s="8"/>
      <c r="B798" s="8"/>
      <c r="C798" s="8"/>
      <c r="D798" s="57"/>
      <c r="E798" s="51"/>
      <c r="F798" s="11"/>
      <c r="G798" s="11"/>
    </row>
    <row r="799" spans="1:7" ht="12.75" customHeight="1">
      <c r="A799" s="8"/>
      <c r="B799" s="8"/>
      <c r="C799" s="8"/>
      <c r="D799" s="57"/>
      <c r="E799" s="51"/>
      <c r="F799" s="11"/>
      <c r="G799" s="11"/>
    </row>
    <row r="800" spans="1:7" ht="12.75" customHeight="1">
      <c r="A800" s="8"/>
      <c r="B800" s="8"/>
      <c r="C800" s="8"/>
      <c r="D800" s="57"/>
      <c r="E800" s="51"/>
      <c r="F800" s="11"/>
      <c r="G800" s="11"/>
    </row>
    <row r="801" spans="1:7" ht="12.75" customHeight="1">
      <c r="A801" s="8"/>
      <c r="B801" s="8"/>
      <c r="C801" s="8"/>
      <c r="D801" s="57"/>
      <c r="E801" s="51"/>
      <c r="F801" s="11"/>
      <c r="G801" s="11"/>
    </row>
    <row r="802" spans="1:7" ht="3.75" customHeight="1">
      <c r="A802" s="8"/>
      <c r="B802" s="8"/>
      <c r="C802" s="8"/>
      <c r="D802" s="57"/>
      <c r="E802" s="51"/>
      <c r="F802" s="11"/>
      <c r="G802" s="11"/>
    </row>
    <row r="803" spans="1:7" ht="18" customHeight="1">
      <c r="A803" s="26" t="str">
        <f>"TOTAL FOR "&amp;UPPER("Section")&amp;"  3.12 CARRIED FORWARD TO SUMMARY"</f>
        <v>TOTAL FOR SECTION  3.12 CARRIED FORWARD TO SUMMARY</v>
      </c>
      <c r="B803" s="7"/>
      <c r="C803" s="7"/>
      <c r="D803" s="7"/>
      <c r="E803" s="50"/>
      <c r="F803" s="27"/>
      <c r="G803" s="25"/>
    </row>
    <row r="804" spans="1:7" ht="15.75" customHeight="1">
      <c r="A804" s="64" t="s">
        <v>2155</v>
      </c>
      <c r="B804" s="64"/>
      <c r="C804" s="64"/>
      <c r="D804" s="64"/>
      <c r="E804" s="64"/>
      <c r="F804" s="64"/>
      <c r="G804" s="64"/>
    </row>
    <row r="805" spans="1:7" ht="12.75" customHeight="1">
      <c r="A805" s="9" t="s">
        <v>342</v>
      </c>
      <c r="B805" s="3"/>
      <c r="C805" s="9" t="s">
        <v>154</v>
      </c>
      <c r="D805" s="3"/>
      <c r="E805" s="49"/>
      <c r="F805" s="3"/>
      <c r="G805" s="14" t="str">
        <f>UPPER("Bill of Quantities")</f>
        <v>BILL OF QUANTITIES</v>
      </c>
    </row>
    <row r="806" spans="1:7" ht="12.75" customHeight="1">
      <c r="A806" s="9">
        <f>IF(C806="","","CONTRACT TITLE: ")</f>
      </c>
      <c r="B806" s="9"/>
      <c r="C806" s="61"/>
      <c r="D806" s="61"/>
      <c r="E806" s="61"/>
      <c r="F806" s="61"/>
      <c r="G806" s="61"/>
    </row>
    <row r="807" spans="1:7" ht="12.75" customHeight="1">
      <c r="A807" s="9" t="str">
        <f>IF((B807&amp;C807)="","",UPPER("BILL:"))</f>
        <v>BILL:</v>
      </c>
      <c r="B807" s="3"/>
      <c r="C807" s="62" t="s">
        <v>22</v>
      </c>
      <c r="D807" s="62"/>
      <c r="E807" s="62"/>
      <c r="F807" s="62"/>
      <c r="G807" s="62"/>
    </row>
    <row r="808" spans="1:7" ht="12.75" customHeight="1" hidden="1">
      <c r="A808" s="9" t="str">
        <f>IF(C808="","","SERIES:")</f>
        <v>SERIES:</v>
      </c>
      <c r="B808" s="3"/>
      <c r="C808" s="62" t="s">
        <v>1751</v>
      </c>
      <c r="D808" s="62"/>
      <c r="E808" s="62"/>
      <c r="F808" s="62"/>
      <c r="G808" s="62"/>
    </row>
    <row r="809" spans="1:7" ht="12.75" customHeight="1">
      <c r="A809" s="9" t="str">
        <f>IF(C809="","","SECTION:")</f>
        <v>SECTION:</v>
      </c>
      <c r="B809" s="3"/>
      <c r="C809" s="63" t="s">
        <v>238</v>
      </c>
      <c r="D809" s="63"/>
      <c r="E809" s="63"/>
      <c r="F809" s="63"/>
      <c r="G809" s="63"/>
    </row>
    <row r="810" spans="1:8" ht="28.5" customHeight="1">
      <c r="A810" s="2" t="s">
        <v>2</v>
      </c>
      <c r="B810" s="20" t="s">
        <v>1916</v>
      </c>
      <c r="C810" s="2" t="s">
        <v>152</v>
      </c>
      <c r="D810" s="2" t="s">
        <v>0</v>
      </c>
      <c r="E810" s="2" t="s">
        <v>1293</v>
      </c>
      <c r="F810" s="2" t="s">
        <v>640</v>
      </c>
      <c r="G810" s="2" t="s">
        <v>1426</v>
      </c>
      <c r="H810" s="18" t="s">
        <v>982</v>
      </c>
    </row>
    <row r="811" spans="1:7" ht="4.5" customHeight="1">
      <c r="A811" s="1"/>
      <c r="B811" s="1"/>
      <c r="C811" s="1"/>
      <c r="D811" s="1"/>
      <c r="E811" s="1"/>
      <c r="F811" s="1"/>
      <c r="G811" s="1"/>
    </row>
    <row r="812" spans="1:8" ht="21.75" customHeight="1">
      <c r="A812" s="15" t="s">
        <v>1213</v>
      </c>
      <c r="B812" s="19" t="s">
        <v>1</v>
      </c>
      <c r="C812" s="12" t="s">
        <v>2323</v>
      </c>
      <c r="D812" s="56" t="s">
        <v>1</v>
      </c>
      <c r="E812" s="52"/>
      <c r="F812" s="4"/>
      <c r="G812" s="4"/>
      <c r="H812" s="17" t="s">
        <v>903</v>
      </c>
    </row>
    <row r="813" spans="1:8" ht="21.75" customHeight="1">
      <c r="A813" s="15" t="s">
        <v>2324</v>
      </c>
      <c r="B813" s="19" t="s">
        <v>1</v>
      </c>
      <c r="C813" s="5" t="s">
        <v>714</v>
      </c>
      <c r="D813" s="56" t="s">
        <v>1924</v>
      </c>
      <c r="E813" s="53">
        <v>50</v>
      </c>
      <c r="F813" s="6"/>
      <c r="G813" s="4"/>
      <c r="H813" s="17" t="s">
        <v>713</v>
      </c>
    </row>
    <row r="814" spans="1:8" ht="33" customHeight="1">
      <c r="A814" s="15" t="s">
        <v>423</v>
      </c>
      <c r="B814" s="19" t="s">
        <v>1</v>
      </c>
      <c r="C814" s="5" t="s">
        <v>72</v>
      </c>
      <c r="D814" s="56" t="s">
        <v>1924</v>
      </c>
      <c r="E814" s="53">
        <v>30</v>
      </c>
      <c r="F814" s="6"/>
      <c r="G814" s="4"/>
      <c r="H814" s="17" t="s">
        <v>904</v>
      </c>
    </row>
    <row r="815" spans="1:8" ht="21.75" customHeight="1">
      <c r="A815" s="15" t="s">
        <v>1837</v>
      </c>
      <c r="B815" s="19" t="s">
        <v>1</v>
      </c>
      <c r="C815" s="12" t="s">
        <v>420</v>
      </c>
      <c r="D815" s="56" t="s">
        <v>1</v>
      </c>
      <c r="E815" s="52"/>
      <c r="F815" s="4"/>
      <c r="G815" s="4"/>
      <c r="H815" s="17" t="s">
        <v>2156</v>
      </c>
    </row>
    <row r="816" spans="1:8" ht="21.75" customHeight="1">
      <c r="A816" s="15" t="s">
        <v>1058</v>
      </c>
      <c r="B816" s="19" t="s">
        <v>1</v>
      </c>
      <c r="C816" s="10" t="s">
        <v>421</v>
      </c>
      <c r="D816" s="56" t="s">
        <v>1</v>
      </c>
      <c r="E816" s="52"/>
      <c r="F816" s="4"/>
      <c r="G816" s="4"/>
      <c r="H816" s="17" t="s">
        <v>1355</v>
      </c>
    </row>
    <row r="817" spans="1:8" ht="21.75" customHeight="1">
      <c r="A817" s="15" t="s">
        <v>716</v>
      </c>
      <c r="B817" s="19" t="s">
        <v>1</v>
      </c>
      <c r="C817" s="5" t="s">
        <v>239</v>
      </c>
      <c r="D817" s="56" t="s">
        <v>1924</v>
      </c>
      <c r="E817" s="53">
        <v>65</v>
      </c>
      <c r="F817" s="6"/>
      <c r="G817" s="4"/>
      <c r="H817" s="17" t="s">
        <v>1996</v>
      </c>
    </row>
    <row r="818" spans="1:8" ht="21.75" customHeight="1">
      <c r="A818" s="15" t="s">
        <v>1058</v>
      </c>
      <c r="B818" s="19" t="s">
        <v>1</v>
      </c>
      <c r="C818" s="5" t="s">
        <v>1500</v>
      </c>
      <c r="D818" s="56" t="s">
        <v>7</v>
      </c>
      <c r="E818" s="53">
        <v>10</v>
      </c>
      <c r="F818" s="6"/>
      <c r="G818" s="4"/>
      <c r="H818" s="17" t="s">
        <v>1651</v>
      </c>
    </row>
    <row r="819" spans="1:8" ht="21.75" customHeight="1">
      <c r="A819" s="15" t="s">
        <v>1654</v>
      </c>
      <c r="B819" s="19" t="s">
        <v>1</v>
      </c>
      <c r="C819" s="5" t="s">
        <v>424</v>
      </c>
      <c r="D819" s="56" t="s">
        <v>1924</v>
      </c>
      <c r="E819" s="53">
        <v>2</v>
      </c>
      <c r="F819" s="6"/>
      <c r="G819" s="4"/>
      <c r="H819" s="17" t="s">
        <v>2157</v>
      </c>
    </row>
    <row r="820" spans="1:8" ht="21.75" customHeight="1">
      <c r="A820" s="15" t="s">
        <v>2458</v>
      </c>
      <c r="B820" s="19" t="s">
        <v>1</v>
      </c>
      <c r="C820" s="12" t="s">
        <v>905</v>
      </c>
      <c r="D820" s="56" t="s">
        <v>1</v>
      </c>
      <c r="E820" s="52"/>
      <c r="F820" s="4"/>
      <c r="G820" s="4"/>
      <c r="H820" s="17" t="s">
        <v>1997</v>
      </c>
    </row>
    <row r="821" spans="1:8" ht="21.75" customHeight="1">
      <c r="A821" s="15" t="s">
        <v>2325</v>
      </c>
      <c r="B821" s="19" t="s">
        <v>1</v>
      </c>
      <c r="C821" s="10" t="s">
        <v>421</v>
      </c>
      <c r="D821" s="56" t="s">
        <v>1</v>
      </c>
      <c r="E821" s="52"/>
      <c r="F821" s="4"/>
      <c r="G821" s="4"/>
      <c r="H821" s="17" t="s">
        <v>1653</v>
      </c>
    </row>
    <row r="822" spans="1:8" ht="21.75" customHeight="1">
      <c r="A822" s="15" t="s">
        <v>425</v>
      </c>
      <c r="B822" s="19" t="s">
        <v>1</v>
      </c>
      <c r="C822" s="5" t="s">
        <v>239</v>
      </c>
      <c r="D822" s="56" t="s">
        <v>1924</v>
      </c>
      <c r="E822" s="53">
        <v>45</v>
      </c>
      <c r="F822" s="6"/>
      <c r="G822" s="4"/>
      <c r="H822" s="17" t="s">
        <v>2326</v>
      </c>
    </row>
    <row r="823" spans="1:8" ht="21.75" customHeight="1">
      <c r="A823" s="15" t="s">
        <v>2325</v>
      </c>
      <c r="B823" s="19" t="s">
        <v>1</v>
      </c>
      <c r="C823" s="5" t="s">
        <v>1500</v>
      </c>
      <c r="D823" s="56" t="s">
        <v>7</v>
      </c>
      <c r="E823" s="53">
        <v>10</v>
      </c>
      <c r="F823" s="6"/>
      <c r="G823" s="4"/>
      <c r="H823" s="17" t="s">
        <v>566</v>
      </c>
    </row>
    <row r="824" spans="1:8" ht="21.75" customHeight="1">
      <c r="A824" s="15" t="s">
        <v>426</v>
      </c>
      <c r="B824" s="19" t="s">
        <v>1</v>
      </c>
      <c r="C824" s="5" t="s">
        <v>424</v>
      </c>
      <c r="D824" s="56" t="s">
        <v>1924</v>
      </c>
      <c r="E824" s="53">
        <v>5</v>
      </c>
      <c r="F824" s="6"/>
      <c r="G824" s="4"/>
      <c r="H824" s="17" t="s">
        <v>240</v>
      </c>
    </row>
    <row r="825" spans="1:8" ht="21.75" customHeight="1">
      <c r="A825" s="15" t="s">
        <v>1059</v>
      </c>
      <c r="B825" s="19" t="s">
        <v>1</v>
      </c>
      <c r="C825" s="5" t="s">
        <v>1358</v>
      </c>
      <c r="D825" s="56" t="s">
        <v>163</v>
      </c>
      <c r="E825" s="53">
        <v>5</v>
      </c>
      <c r="F825" s="6"/>
      <c r="G825" s="4"/>
      <c r="H825" s="17" t="s">
        <v>2158</v>
      </c>
    </row>
    <row r="826" spans="1:8" ht="21.75" customHeight="1">
      <c r="A826" s="15" t="s">
        <v>1656</v>
      </c>
      <c r="B826" s="19" t="s">
        <v>1</v>
      </c>
      <c r="C826" s="5" t="s">
        <v>906</v>
      </c>
      <c r="D826" s="56" t="s">
        <v>1755</v>
      </c>
      <c r="E826" s="53">
        <v>2</v>
      </c>
      <c r="F826" s="6"/>
      <c r="G826" s="4"/>
      <c r="H826" s="17" t="s">
        <v>570</v>
      </c>
    </row>
    <row r="827" spans="1:7" ht="12.75" customHeight="1">
      <c r="A827" s="8"/>
      <c r="B827" s="8"/>
      <c r="C827" s="8"/>
      <c r="D827" s="57"/>
      <c r="E827" s="51"/>
      <c r="F827" s="11"/>
      <c r="G827" s="11"/>
    </row>
    <row r="828" spans="1:7" ht="12.75" customHeight="1">
      <c r="A828" s="8"/>
      <c r="B828" s="8"/>
      <c r="C828" s="8"/>
      <c r="D828" s="57"/>
      <c r="E828" s="51"/>
      <c r="F828" s="11"/>
      <c r="G828" s="11"/>
    </row>
    <row r="829" spans="1:7" ht="12.75" customHeight="1">
      <c r="A829" s="8"/>
      <c r="B829" s="8"/>
      <c r="C829" s="8"/>
      <c r="D829" s="57"/>
      <c r="E829" s="51"/>
      <c r="F829" s="11"/>
      <c r="G829" s="11"/>
    </row>
    <row r="830" spans="1:7" ht="12.75" customHeight="1">
      <c r="A830" s="8"/>
      <c r="B830" s="8"/>
      <c r="C830" s="8"/>
      <c r="D830" s="57"/>
      <c r="E830" s="51"/>
      <c r="F830" s="11"/>
      <c r="G830" s="11"/>
    </row>
    <row r="831" spans="1:7" ht="12.75" customHeight="1">
      <c r="A831" s="8"/>
      <c r="B831" s="8"/>
      <c r="C831" s="8"/>
      <c r="D831" s="57"/>
      <c r="E831" s="51"/>
      <c r="F831" s="11"/>
      <c r="G831" s="11"/>
    </row>
    <row r="832" spans="1:7" ht="12.75" customHeight="1">
      <c r="A832" s="8"/>
      <c r="B832" s="8"/>
      <c r="C832" s="8"/>
      <c r="D832" s="57"/>
      <c r="E832" s="51"/>
      <c r="F832" s="11"/>
      <c r="G832" s="11"/>
    </row>
    <row r="833" spans="1:7" ht="12.75" customHeight="1">
      <c r="A833" s="8"/>
      <c r="B833" s="8"/>
      <c r="C833" s="8"/>
      <c r="D833" s="57"/>
      <c r="E833" s="51"/>
      <c r="F833" s="11"/>
      <c r="G833" s="11"/>
    </row>
    <row r="834" spans="1:7" ht="12.75" customHeight="1">
      <c r="A834" s="8"/>
      <c r="B834" s="8"/>
      <c r="C834" s="8"/>
      <c r="D834" s="57"/>
      <c r="E834" s="51"/>
      <c r="F834" s="11"/>
      <c r="G834" s="11"/>
    </row>
    <row r="835" spans="1:7" ht="12.75" customHeight="1">
      <c r="A835" s="8"/>
      <c r="B835" s="8"/>
      <c r="C835" s="8"/>
      <c r="D835" s="57"/>
      <c r="E835" s="51"/>
      <c r="F835" s="11"/>
      <c r="G835" s="11"/>
    </row>
    <row r="836" spans="1:7" ht="12.75" customHeight="1">
      <c r="A836" s="8"/>
      <c r="B836" s="8"/>
      <c r="C836" s="8"/>
      <c r="D836" s="57"/>
      <c r="E836" s="51"/>
      <c r="F836" s="11"/>
      <c r="G836" s="11"/>
    </row>
    <row r="837" spans="1:7" ht="12.75" customHeight="1">
      <c r="A837" s="8"/>
      <c r="B837" s="8"/>
      <c r="C837" s="8"/>
      <c r="D837" s="57"/>
      <c r="E837" s="51"/>
      <c r="F837" s="11"/>
      <c r="G837" s="11"/>
    </row>
    <row r="838" spans="1:7" ht="12.75" customHeight="1">
      <c r="A838" s="8"/>
      <c r="B838" s="8"/>
      <c r="C838" s="8"/>
      <c r="D838" s="57"/>
      <c r="E838" s="51"/>
      <c r="F838" s="11"/>
      <c r="G838" s="11"/>
    </row>
    <row r="839" spans="1:7" ht="12.75" customHeight="1">
      <c r="A839" s="8"/>
      <c r="B839" s="8"/>
      <c r="C839" s="8"/>
      <c r="D839" s="57"/>
      <c r="E839" s="51"/>
      <c r="F839" s="11"/>
      <c r="G839" s="11"/>
    </row>
    <row r="840" spans="1:7" ht="12.75" customHeight="1">
      <c r="A840" s="8"/>
      <c r="B840" s="8"/>
      <c r="C840" s="8"/>
      <c r="D840" s="57"/>
      <c r="E840" s="51"/>
      <c r="F840" s="11"/>
      <c r="G840" s="11"/>
    </row>
    <row r="841" spans="1:7" ht="12.75" customHeight="1">
      <c r="A841" s="8"/>
      <c r="B841" s="8"/>
      <c r="C841" s="8"/>
      <c r="D841" s="57"/>
      <c r="E841" s="51"/>
      <c r="F841" s="11"/>
      <c r="G841" s="11"/>
    </row>
    <row r="842" spans="1:7" ht="12.75" customHeight="1">
      <c r="A842" s="8"/>
      <c r="B842" s="8"/>
      <c r="C842" s="8"/>
      <c r="D842" s="57"/>
      <c r="E842" s="51"/>
      <c r="F842" s="11"/>
      <c r="G842" s="11"/>
    </row>
    <row r="843" spans="1:7" ht="12.75" customHeight="1">
      <c r="A843" s="8"/>
      <c r="B843" s="8"/>
      <c r="C843" s="8"/>
      <c r="D843" s="57"/>
      <c r="E843" s="51"/>
      <c r="F843" s="11"/>
      <c r="G843" s="11"/>
    </row>
    <row r="844" spans="1:7" ht="12.75" customHeight="1">
      <c r="A844" s="8"/>
      <c r="B844" s="8"/>
      <c r="C844" s="8"/>
      <c r="D844" s="57"/>
      <c r="E844" s="51"/>
      <c r="F844" s="11"/>
      <c r="G844" s="11"/>
    </row>
    <row r="845" spans="1:7" ht="12.75" customHeight="1">
      <c r="A845" s="8"/>
      <c r="B845" s="8"/>
      <c r="C845" s="8"/>
      <c r="D845" s="57"/>
      <c r="E845" s="51"/>
      <c r="F845" s="11"/>
      <c r="G845" s="11"/>
    </row>
    <row r="846" spans="1:7" ht="12.75" customHeight="1">
      <c r="A846" s="8"/>
      <c r="B846" s="8"/>
      <c r="C846" s="8"/>
      <c r="D846" s="57"/>
      <c r="E846" s="51"/>
      <c r="F846" s="11"/>
      <c r="G846" s="11"/>
    </row>
    <row r="847" spans="1:7" ht="12.75" customHeight="1">
      <c r="A847" s="8"/>
      <c r="B847" s="8"/>
      <c r="C847" s="8"/>
      <c r="D847" s="57"/>
      <c r="E847" s="51"/>
      <c r="F847" s="11"/>
      <c r="G847" s="11"/>
    </row>
    <row r="848" spans="1:7" ht="12.75" customHeight="1">
      <c r="A848" s="8"/>
      <c r="B848" s="8"/>
      <c r="C848" s="8"/>
      <c r="D848" s="57"/>
      <c r="E848" s="51"/>
      <c r="F848" s="11"/>
      <c r="G848" s="11"/>
    </row>
    <row r="849" spans="1:7" ht="12.75" customHeight="1">
      <c r="A849" s="8"/>
      <c r="B849" s="8"/>
      <c r="C849" s="8"/>
      <c r="D849" s="57"/>
      <c r="E849" s="51"/>
      <c r="F849" s="11"/>
      <c r="G849" s="11"/>
    </row>
    <row r="850" spans="1:7" ht="12.75" customHeight="1">
      <c r="A850" s="8"/>
      <c r="B850" s="8"/>
      <c r="C850" s="8"/>
      <c r="D850" s="57"/>
      <c r="E850" s="51"/>
      <c r="F850" s="11"/>
      <c r="G850" s="11"/>
    </row>
    <row r="851" spans="1:7" ht="12.75" customHeight="1">
      <c r="A851" s="8"/>
      <c r="B851" s="8"/>
      <c r="C851" s="8"/>
      <c r="D851" s="57"/>
      <c r="E851" s="51"/>
      <c r="F851" s="11"/>
      <c r="G851" s="11"/>
    </row>
    <row r="852" spans="1:7" ht="9.75" customHeight="1">
      <c r="A852" s="8"/>
      <c r="B852" s="8"/>
      <c r="C852" s="8"/>
      <c r="D852" s="57"/>
      <c r="E852" s="51"/>
      <c r="F852" s="11"/>
      <c r="G852" s="11"/>
    </row>
    <row r="853" spans="1:7" ht="18" customHeight="1">
      <c r="A853" s="26" t="str">
        <f>"TOTAL FOR "&amp;UPPER("Section")&amp;"  3.13 CARRIED FORWARD TO SUMMARY"</f>
        <v>TOTAL FOR SECTION  3.13 CARRIED FORWARD TO SUMMARY</v>
      </c>
      <c r="B853" s="7"/>
      <c r="C853" s="7"/>
      <c r="D853" s="7"/>
      <c r="E853" s="50"/>
      <c r="F853" s="27"/>
      <c r="G853" s="25"/>
    </row>
    <row r="854" spans="1:7" ht="15.75" customHeight="1">
      <c r="A854" s="64" t="s">
        <v>241</v>
      </c>
      <c r="B854" s="64"/>
      <c r="C854" s="64"/>
      <c r="D854" s="64"/>
      <c r="E854" s="64"/>
      <c r="F854" s="64"/>
      <c r="G854" s="64"/>
    </row>
    <row r="855" spans="1:7" ht="12.75" customHeight="1">
      <c r="A855" s="9" t="s">
        <v>342</v>
      </c>
      <c r="B855" s="3"/>
      <c r="C855" s="9" t="s">
        <v>154</v>
      </c>
      <c r="D855" s="3"/>
      <c r="E855" s="49"/>
      <c r="F855" s="3"/>
      <c r="G855" s="14" t="str">
        <f>UPPER("Bill of Quantities")</f>
        <v>BILL OF QUANTITIES</v>
      </c>
    </row>
    <row r="856" spans="1:7" ht="12.75" customHeight="1">
      <c r="A856" s="9">
        <f>IF(C856="","","CONTRACT TITLE: ")</f>
      </c>
      <c r="B856" s="9"/>
      <c r="C856" s="61"/>
      <c r="D856" s="61"/>
      <c r="E856" s="61"/>
      <c r="F856" s="61"/>
      <c r="G856" s="61"/>
    </row>
    <row r="857" spans="1:7" ht="12.75" customHeight="1">
      <c r="A857" s="9" t="str">
        <f>IF((B857&amp;C857)="","",UPPER("BILL:"))</f>
        <v>BILL:</v>
      </c>
      <c r="B857" s="3"/>
      <c r="C857" s="62" t="s">
        <v>22</v>
      </c>
      <c r="D857" s="62"/>
      <c r="E857" s="62"/>
      <c r="F857" s="62"/>
      <c r="G857" s="62"/>
    </row>
    <row r="858" spans="1:7" ht="12.75" customHeight="1" hidden="1">
      <c r="A858" s="9" t="str">
        <f>IF(C858="","","SERIES:")</f>
        <v>SERIES:</v>
      </c>
      <c r="B858" s="3"/>
      <c r="C858" s="62" t="s">
        <v>1751</v>
      </c>
      <c r="D858" s="62"/>
      <c r="E858" s="62"/>
      <c r="F858" s="62"/>
      <c r="G858" s="62"/>
    </row>
    <row r="859" spans="1:7" ht="12.75" customHeight="1">
      <c r="A859" s="9" t="str">
        <f>IF(C859="","","SECTION:")</f>
        <v>SECTION:</v>
      </c>
      <c r="B859" s="3"/>
      <c r="C859" s="63" t="s">
        <v>428</v>
      </c>
      <c r="D859" s="63"/>
      <c r="E859" s="63"/>
      <c r="F859" s="63"/>
      <c r="G859" s="63"/>
    </row>
    <row r="860" spans="1:8" ht="28.5" customHeight="1">
      <c r="A860" s="2" t="s">
        <v>2</v>
      </c>
      <c r="B860" s="20" t="s">
        <v>1916</v>
      </c>
      <c r="C860" s="2" t="s">
        <v>152</v>
      </c>
      <c r="D860" s="2" t="s">
        <v>0</v>
      </c>
      <c r="E860" s="2" t="s">
        <v>1293</v>
      </c>
      <c r="F860" s="2" t="s">
        <v>640</v>
      </c>
      <c r="G860" s="2" t="s">
        <v>1426</v>
      </c>
      <c r="H860" s="18" t="s">
        <v>982</v>
      </c>
    </row>
    <row r="861" spans="1:7" ht="4.5" customHeight="1">
      <c r="A861" s="1"/>
      <c r="B861" s="1"/>
      <c r="C861" s="1"/>
      <c r="D861" s="1"/>
      <c r="E861" s="1"/>
      <c r="F861" s="1"/>
      <c r="G861" s="1"/>
    </row>
    <row r="862" spans="1:8" ht="21.75" customHeight="1">
      <c r="A862" s="15" t="s">
        <v>2459</v>
      </c>
      <c r="B862" s="19" t="s">
        <v>1</v>
      </c>
      <c r="C862" s="12" t="s">
        <v>2455</v>
      </c>
      <c r="D862" s="56" t="s">
        <v>1</v>
      </c>
      <c r="E862" s="52"/>
      <c r="F862" s="4"/>
      <c r="G862" s="4"/>
      <c r="H862" s="17" t="s">
        <v>1357</v>
      </c>
    </row>
    <row r="863" spans="1:8" ht="21.75" customHeight="1">
      <c r="A863" s="15" t="s">
        <v>2159</v>
      </c>
      <c r="B863" s="19" t="s">
        <v>1</v>
      </c>
      <c r="C863" s="5" t="s">
        <v>239</v>
      </c>
      <c r="D863" s="56" t="s">
        <v>1924</v>
      </c>
      <c r="E863" s="53">
        <v>10</v>
      </c>
      <c r="F863" s="6"/>
      <c r="G863" s="4"/>
      <c r="H863" s="17" t="s">
        <v>429</v>
      </c>
    </row>
    <row r="864" spans="1:8" ht="21.75" customHeight="1">
      <c r="A864" s="15" t="s">
        <v>242</v>
      </c>
      <c r="B864" s="19" t="s">
        <v>1</v>
      </c>
      <c r="C864" s="5" t="s">
        <v>1655</v>
      </c>
      <c r="D864" s="56" t="s">
        <v>1924</v>
      </c>
      <c r="E864" s="53">
        <v>225</v>
      </c>
      <c r="F864" s="6"/>
      <c r="G864" s="4"/>
      <c r="H864" s="17" t="s">
        <v>1060</v>
      </c>
    </row>
    <row r="865" spans="1:8" ht="21.75" customHeight="1">
      <c r="A865" s="15" t="s">
        <v>572</v>
      </c>
      <c r="B865" s="19" t="s">
        <v>1</v>
      </c>
      <c r="C865" s="12" t="s">
        <v>73</v>
      </c>
      <c r="D865" s="56" t="s">
        <v>1</v>
      </c>
      <c r="E865" s="52"/>
      <c r="F865" s="4"/>
      <c r="G865" s="4"/>
      <c r="H865" s="17" t="s">
        <v>1838</v>
      </c>
    </row>
    <row r="866" spans="1:8" ht="44.25" customHeight="1">
      <c r="A866" s="15" t="s">
        <v>907</v>
      </c>
      <c r="B866" s="19" t="s">
        <v>1</v>
      </c>
      <c r="C866" s="10" t="s">
        <v>1061</v>
      </c>
      <c r="D866" s="56" t="s">
        <v>1</v>
      </c>
      <c r="E866" s="52"/>
      <c r="F866" s="4"/>
      <c r="G866" s="4"/>
      <c r="H866" s="17" t="s">
        <v>2160</v>
      </c>
    </row>
    <row r="867" spans="1:8" ht="21.75" customHeight="1">
      <c r="A867" s="15" t="s">
        <v>2161</v>
      </c>
      <c r="B867" s="19" t="s">
        <v>1</v>
      </c>
      <c r="C867" s="5" t="s">
        <v>717</v>
      </c>
      <c r="D867" s="56" t="s">
        <v>1924</v>
      </c>
      <c r="E867" s="53">
        <v>65</v>
      </c>
      <c r="F867" s="6"/>
      <c r="G867" s="4"/>
      <c r="H867" s="17" t="s">
        <v>2460</v>
      </c>
    </row>
    <row r="868" spans="1:8" ht="21.75" customHeight="1">
      <c r="A868" s="15" t="s">
        <v>243</v>
      </c>
      <c r="B868" s="19" t="s">
        <v>1</v>
      </c>
      <c r="C868" s="5" t="s">
        <v>1998</v>
      </c>
      <c r="D868" s="56" t="s">
        <v>1924</v>
      </c>
      <c r="E868" s="53">
        <v>15</v>
      </c>
      <c r="F868" s="6"/>
      <c r="G868" s="4"/>
      <c r="H868" s="17" t="s">
        <v>2162</v>
      </c>
    </row>
    <row r="869" spans="1:8" ht="21.75" customHeight="1">
      <c r="A869" s="15" t="s">
        <v>1211</v>
      </c>
      <c r="B869" s="19" t="s">
        <v>1</v>
      </c>
      <c r="C869" s="12" t="s">
        <v>2461</v>
      </c>
      <c r="D869" s="56" t="s">
        <v>1</v>
      </c>
      <c r="E869" s="52"/>
      <c r="F869" s="4"/>
      <c r="G869" s="4"/>
      <c r="H869" s="17" t="s">
        <v>2163</v>
      </c>
    </row>
    <row r="870" spans="1:8" ht="44.25" customHeight="1">
      <c r="A870" s="15" t="s">
        <v>2164</v>
      </c>
      <c r="B870" s="19" t="s">
        <v>1</v>
      </c>
      <c r="C870" s="5" t="s">
        <v>1839</v>
      </c>
      <c r="D870" s="56" t="s">
        <v>1</v>
      </c>
      <c r="E870" s="52"/>
      <c r="F870" s="4"/>
      <c r="G870" s="4"/>
      <c r="H870" s="17" t="s">
        <v>2165</v>
      </c>
    </row>
    <row r="871" spans="1:8" ht="21.75" customHeight="1">
      <c r="A871" s="15" t="s">
        <v>1999</v>
      </c>
      <c r="B871" s="19" t="s">
        <v>1</v>
      </c>
      <c r="C871" s="10" t="s">
        <v>1840</v>
      </c>
      <c r="D871" s="56" t="s">
        <v>1</v>
      </c>
      <c r="E871" s="52"/>
      <c r="F871" s="4"/>
      <c r="G871" s="4"/>
      <c r="H871" s="17" t="s">
        <v>2166</v>
      </c>
    </row>
    <row r="872" spans="1:8" ht="33" customHeight="1">
      <c r="A872" s="15" t="s">
        <v>1360</v>
      </c>
      <c r="B872" s="19" t="s">
        <v>1</v>
      </c>
      <c r="C872" s="5" t="s">
        <v>718</v>
      </c>
      <c r="D872" s="56" t="s">
        <v>1924</v>
      </c>
      <c r="E872" s="53">
        <v>15</v>
      </c>
      <c r="F872" s="6"/>
      <c r="G872" s="4"/>
      <c r="H872" s="17" t="s">
        <v>571</v>
      </c>
    </row>
    <row r="873" spans="1:8" ht="33" customHeight="1">
      <c r="A873" s="15" t="s">
        <v>74</v>
      </c>
      <c r="B873" s="19" t="s">
        <v>1</v>
      </c>
      <c r="C873" s="5" t="s">
        <v>2327</v>
      </c>
      <c r="D873" s="56" t="s">
        <v>1924</v>
      </c>
      <c r="E873" s="53">
        <v>238</v>
      </c>
      <c r="F873" s="6"/>
      <c r="G873" s="4"/>
      <c r="H873" s="17" t="s">
        <v>2328</v>
      </c>
    </row>
    <row r="874" spans="1:8" ht="21.75" customHeight="1">
      <c r="A874" s="15" t="s">
        <v>719</v>
      </c>
      <c r="B874" s="19" t="s">
        <v>1</v>
      </c>
      <c r="C874" s="5" t="s">
        <v>1062</v>
      </c>
      <c r="D874" s="56" t="s">
        <v>1924</v>
      </c>
      <c r="E874" s="53">
        <v>10</v>
      </c>
      <c r="F874" s="6"/>
      <c r="G874" s="4"/>
      <c r="H874" s="17" t="s">
        <v>715</v>
      </c>
    </row>
    <row r="875" spans="1:8" ht="21.75" customHeight="1">
      <c r="A875" s="15" t="s">
        <v>1361</v>
      </c>
      <c r="B875" s="19" t="s">
        <v>1</v>
      </c>
      <c r="C875" s="5" t="s">
        <v>1642</v>
      </c>
      <c r="D875" s="56" t="s">
        <v>1924</v>
      </c>
      <c r="E875" s="53">
        <v>28</v>
      </c>
      <c r="F875" s="6"/>
      <c r="G875" s="4"/>
      <c r="H875" s="17" t="s">
        <v>1359</v>
      </c>
    </row>
    <row r="876" spans="1:8" ht="21.75" customHeight="1">
      <c r="A876" s="15" t="s">
        <v>244</v>
      </c>
      <c r="B876" s="19" t="s">
        <v>1</v>
      </c>
      <c r="C876" s="10" t="s">
        <v>1501</v>
      </c>
      <c r="D876" s="56" t="s">
        <v>1</v>
      </c>
      <c r="E876" s="52"/>
      <c r="F876" s="4"/>
      <c r="G876" s="4"/>
      <c r="H876" s="17" t="s">
        <v>2462</v>
      </c>
    </row>
    <row r="877" spans="1:8" ht="33" customHeight="1">
      <c r="A877" s="15" t="s">
        <v>721</v>
      </c>
      <c r="B877" s="19" t="s">
        <v>1</v>
      </c>
      <c r="C877" s="5" t="s">
        <v>722</v>
      </c>
      <c r="D877" s="56" t="s">
        <v>163</v>
      </c>
      <c r="E877" s="53">
        <v>200</v>
      </c>
      <c r="F877" s="6"/>
      <c r="G877" s="4"/>
      <c r="H877" s="17" t="s">
        <v>2167</v>
      </c>
    </row>
    <row r="878" spans="1:7" ht="12.75" customHeight="1">
      <c r="A878" s="8"/>
      <c r="B878" s="8"/>
      <c r="C878" s="8"/>
      <c r="D878" s="57"/>
      <c r="E878" s="51"/>
      <c r="F878" s="11"/>
      <c r="G878" s="11"/>
    </row>
    <row r="879" spans="1:7" ht="12.75" customHeight="1">
      <c r="A879" s="8"/>
      <c r="B879" s="8"/>
      <c r="C879" s="8"/>
      <c r="D879" s="57"/>
      <c r="E879" s="51"/>
      <c r="F879" s="11"/>
      <c r="G879" s="11"/>
    </row>
    <row r="880" spans="1:7" ht="12.75" customHeight="1">
      <c r="A880" s="8"/>
      <c r="B880" s="8"/>
      <c r="C880" s="8"/>
      <c r="D880" s="57"/>
      <c r="E880" s="51"/>
      <c r="F880" s="11"/>
      <c r="G880" s="11"/>
    </row>
    <row r="881" spans="1:7" ht="12.75" customHeight="1">
      <c r="A881" s="8"/>
      <c r="B881" s="8"/>
      <c r="C881" s="8"/>
      <c r="D881" s="57"/>
      <c r="E881" s="51"/>
      <c r="F881" s="11"/>
      <c r="G881" s="11"/>
    </row>
    <row r="882" spans="1:7" ht="12.75" customHeight="1">
      <c r="A882" s="8"/>
      <c r="B882" s="8"/>
      <c r="C882" s="8"/>
      <c r="D882" s="57"/>
      <c r="E882" s="51"/>
      <c r="F882" s="11"/>
      <c r="G882" s="11"/>
    </row>
    <row r="883" spans="1:7" ht="12.75" customHeight="1">
      <c r="A883" s="8"/>
      <c r="B883" s="8"/>
      <c r="C883" s="8"/>
      <c r="D883" s="57"/>
      <c r="E883" s="51"/>
      <c r="F883" s="11"/>
      <c r="G883" s="11"/>
    </row>
    <row r="884" spans="1:7" ht="12.75" customHeight="1">
      <c r="A884" s="8"/>
      <c r="B884" s="8"/>
      <c r="C884" s="8"/>
      <c r="D884" s="57"/>
      <c r="E884" s="51"/>
      <c r="F884" s="11"/>
      <c r="G884" s="11"/>
    </row>
    <row r="885" spans="1:7" ht="12.75" customHeight="1">
      <c r="A885" s="8"/>
      <c r="B885" s="8"/>
      <c r="C885" s="8"/>
      <c r="D885" s="57"/>
      <c r="E885" s="51"/>
      <c r="F885" s="11"/>
      <c r="G885" s="11"/>
    </row>
    <row r="886" spans="1:7" ht="12.75" customHeight="1">
      <c r="A886" s="8"/>
      <c r="B886" s="8"/>
      <c r="C886" s="8"/>
      <c r="D886" s="57"/>
      <c r="E886" s="51"/>
      <c r="F886" s="11"/>
      <c r="G886" s="11"/>
    </row>
    <row r="887" spans="1:7" ht="12.75" customHeight="1">
      <c r="A887" s="8"/>
      <c r="B887" s="8"/>
      <c r="C887" s="8"/>
      <c r="D887" s="57"/>
      <c r="E887" s="51"/>
      <c r="F887" s="11"/>
      <c r="G887" s="11"/>
    </row>
    <row r="888" spans="1:7" ht="12.75" customHeight="1">
      <c r="A888" s="8"/>
      <c r="B888" s="8"/>
      <c r="C888" s="8"/>
      <c r="D888" s="57"/>
      <c r="E888" s="51"/>
      <c r="F888" s="11"/>
      <c r="G888" s="11"/>
    </row>
    <row r="889" spans="1:7" ht="12.75" customHeight="1">
      <c r="A889" s="8"/>
      <c r="B889" s="8"/>
      <c r="C889" s="8"/>
      <c r="D889" s="57"/>
      <c r="E889" s="51"/>
      <c r="F889" s="11"/>
      <c r="G889" s="11"/>
    </row>
    <row r="890" spans="1:7" ht="12.75" customHeight="1">
      <c r="A890" s="8"/>
      <c r="B890" s="8"/>
      <c r="C890" s="8"/>
      <c r="D890" s="57"/>
      <c r="E890" s="51"/>
      <c r="F890" s="11"/>
      <c r="G890" s="11"/>
    </row>
    <row r="891" spans="1:7" ht="12.75" customHeight="1">
      <c r="A891" s="8"/>
      <c r="B891" s="8"/>
      <c r="C891" s="8"/>
      <c r="D891" s="57"/>
      <c r="E891" s="51"/>
      <c r="F891" s="11"/>
      <c r="G891" s="11"/>
    </row>
    <row r="892" spans="1:7" ht="12.75" customHeight="1">
      <c r="A892" s="8"/>
      <c r="B892" s="8"/>
      <c r="C892" s="8"/>
      <c r="D892" s="57"/>
      <c r="E892" s="51"/>
      <c r="F892" s="11"/>
      <c r="G892" s="11"/>
    </row>
    <row r="893" spans="1:7" ht="12.75" customHeight="1">
      <c r="A893" s="8"/>
      <c r="B893" s="8"/>
      <c r="C893" s="8"/>
      <c r="D893" s="57"/>
      <c r="E893" s="51"/>
      <c r="F893" s="11"/>
      <c r="G893" s="11"/>
    </row>
    <row r="894" spans="1:7" ht="12.75" customHeight="1">
      <c r="A894" s="8"/>
      <c r="B894" s="8"/>
      <c r="C894" s="8"/>
      <c r="D894" s="57"/>
      <c r="E894" s="51"/>
      <c r="F894" s="11"/>
      <c r="G894" s="11"/>
    </row>
    <row r="895" spans="1:7" ht="12.75" customHeight="1">
      <c r="A895" s="8"/>
      <c r="B895" s="8"/>
      <c r="C895" s="8"/>
      <c r="D895" s="57"/>
      <c r="E895" s="51"/>
      <c r="F895" s="11"/>
      <c r="G895" s="11"/>
    </row>
    <row r="896" spans="1:7" ht="11.25" customHeight="1">
      <c r="A896" s="8"/>
      <c r="B896" s="8"/>
      <c r="C896" s="8"/>
      <c r="D896" s="57"/>
      <c r="E896" s="51"/>
      <c r="F896" s="11"/>
      <c r="G896" s="11"/>
    </row>
    <row r="897" spans="1:7" ht="18" customHeight="1">
      <c r="A897" s="26" t="str">
        <f>"TOTAL FOR "&amp;UPPER("Section")&amp;"  3.14 CARRIED FORWARD TO SUMMARY"</f>
        <v>TOTAL FOR SECTION  3.14 CARRIED FORWARD TO SUMMARY</v>
      </c>
      <c r="B897" s="7"/>
      <c r="C897" s="7"/>
      <c r="D897" s="7"/>
      <c r="E897" s="50"/>
      <c r="F897" s="27"/>
      <c r="G897" s="25"/>
    </row>
    <row r="898" spans="1:7" ht="15.75" customHeight="1">
      <c r="A898" s="64" t="s">
        <v>908</v>
      </c>
      <c r="B898" s="64"/>
      <c r="C898" s="64"/>
      <c r="D898" s="64"/>
      <c r="E898" s="64"/>
      <c r="F898" s="64"/>
      <c r="G898" s="64"/>
    </row>
    <row r="899" spans="1:7" ht="12.75" customHeight="1">
      <c r="A899" s="9" t="s">
        <v>342</v>
      </c>
      <c r="B899" s="3"/>
      <c r="C899" s="9" t="s">
        <v>154</v>
      </c>
      <c r="D899" s="3"/>
      <c r="E899" s="49"/>
      <c r="F899" s="3"/>
      <c r="G899" s="14" t="str">
        <f>UPPER("Bill of Quantities")</f>
        <v>BILL OF QUANTITIES</v>
      </c>
    </row>
    <row r="900" spans="1:7" ht="12.75" customHeight="1">
      <c r="A900" s="9">
        <f>IF(C900="","","CONTRACT TITLE: ")</f>
      </c>
      <c r="B900" s="9"/>
      <c r="C900" s="61"/>
      <c r="D900" s="61"/>
      <c r="E900" s="61"/>
      <c r="F900" s="61"/>
      <c r="G900" s="61"/>
    </row>
    <row r="901" spans="1:7" ht="12.75" customHeight="1">
      <c r="A901" s="9" t="str">
        <f>IF((B901&amp;C901)="","",UPPER("BILL:"))</f>
        <v>BILL:</v>
      </c>
      <c r="B901" s="3"/>
      <c r="C901" s="62" t="s">
        <v>22</v>
      </c>
      <c r="D901" s="62"/>
      <c r="E901" s="62"/>
      <c r="F901" s="62"/>
      <c r="G901" s="62"/>
    </row>
    <row r="902" spans="1:7" ht="12.75" customHeight="1" hidden="1">
      <c r="A902" s="9" t="str">
        <f>IF(C902="","","SERIES:")</f>
        <v>SERIES:</v>
      </c>
      <c r="B902" s="3"/>
      <c r="C902" s="62" t="s">
        <v>1751</v>
      </c>
      <c r="D902" s="62"/>
      <c r="E902" s="62"/>
      <c r="F902" s="62"/>
      <c r="G902" s="62"/>
    </row>
    <row r="903" spans="1:7" ht="12.75" customHeight="1">
      <c r="A903" s="9" t="str">
        <f>IF(C903="","","SECTION:")</f>
        <v>SECTION:</v>
      </c>
      <c r="B903" s="3"/>
      <c r="C903" s="63" t="s">
        <v>1063</v>
      </c>
      <c r="D903" s="63"/>
      <c r="E903" s="63"/>
      <c r="F903" s="63"/>
      <c r="G903" s="63"/>
    </row>
    <row r="904" spans="1:8" ht="28.5" customHeight="1">
      <c r="A904" s="2" t="s">
        <v>2</v>
      </c>
      <c r="B904" s="20" t="s">
        <v>1916</v>
      </c>
      <c r="C904" s="2" t="s">
        <v>152</v>
      </c>
      <c r="D904" s="2" t="s">
        <v>0</v>
      </c>
      <c r="E904" s="2" t="s">
        <v>1293</v>
      </c>
      <c r="F904" s="2" t="s">
        <v>640</v>
      </c>
      <c r="G904" s="2" t="s">
        <v>1426</v>
      </c>
      <c r="H904" s="18" t="s">
        <v>982</v>
      </c>
    </row>
    <row r="905" spans="1:7" ht="4.5" customHeight="1">
      <c r="A905" s="1"/>
      <c r="B905" s="1"/>
      <c r="C905" s="1"/>
      <c r="D905" s="1"/>
      <c r="E905" s="1"/>
      <c r="F905" s="1"/>
      <c r="G905" s="1"/>
    </row>
    <row r="906" spans="1:8" ht="33" customHeight="1">
      <c r="A906" s="15" t="s">
        <v>1214</v>
      </c>
      <c r="B906" s="19" t="s">
        <v>1</v>
      </c>
      <c r="C906" s="5" t="s">
        <v>2329</v>
      </c>
      <c r="D906" s="56" t="s">
        <v>1</v>
      </c>
      <c r="E906" s="52"/>
      <c r="F906" s="4"/>
      <c r="G906" s="4"/>
      <c r="H906" s="17" t="s">
        <v>2000</v>
      </c>
    </row>
    <row r="907" spans="1:8" ht="21.75" customHeight="1">
      <c r="A907" s="15" t="s">
        <v>1841</v>
      </c>
      <c r="B907" s="19" t="s">
        <v>1</v>
      </c>
      <c r="C907" s="12" t="s">
        <v>2001</v>
      </c>
      <c r="D907" s="56" t="s">
        <v>1</v>
      </c>
      <c r="E907" s="52"/>
      <c r="F907" s="4"/>
      <c r="G907" s="4"/>
      <c r="H907" s="17" t="s">
        <v>2168</v>
      </c>
    </row>
    <row r="908" spans="1:8" ht="44.25" customHeight="1">
      <c r="A908" s="15" t="s">
        <v>574</v>
      </c>
      <c r="B908" s="19" t="s">
        <v>1</v>
      </c>
      <c r="C908" s="10" t="s">
        <v>1363</v>
      </c>
      <c r="D908" s="56" t="s">
        <v>1</v>
      </c>
      <c r="E908" s="52"/>
      <c r="F908" s="4"/>
      <c r="G908" s="4"/>
      <c r="H908" s="17" t="s">
        <v>1215</v>
      </c>
    </row>
    <row r="909" spans="1:8" ht="21.75" customHeight="1">
      <c r="A909" s="15" t="s">
        <v>1217</v>
      </c>
      <c r="B909" s="19" t="s">
        <v>1</v>
      </c>
      <c r="C909" s="5" t="s">
        <v>2463</v>
      </c>
      <c r="D909" s="56" t="s">
        <v>163</v>
      </c>
      <c r="E909" s="53">
        <v>7.5</v>
      </c>
      <c r="F909" s="6"/>
      <c r="G909" s="4"/>
      <c r="H909" s="17" t="s">
        <v>2330</v>
      </c>
    </row>
    <row r="910" spans="1:8" ht="21.75" customHeight="1">
      <c r="A910" s="15" t="s">
        <v>574</v>
      </c>
      <c r="B910" s="19" t="s">
        <v>1</v>
      </c>
      <c r="C910" s="5" t="s">
        <v>909</v>
      </c>
      <c r="D910" s="56" t="s">
        <v>163</v>
      </c>
      <c r="E910" s="53">
        <v>7.5</v>
      </c>
      <c r="F910" s="6"/>
      <c r="G910" s="4"/>
      <c r="H910" s="17" t="s">
        <v>1502</v>
      </c>
    </row>
    <row r="911" spans="1:8" ht="21.75" customHeight="1">
      <c r="A911" s="15" t="s">
        <v>1217</v>
      </c>
      <c r="B911" s="19" t="s">
        <v>1</v>
      </c>
      <c r="C911" s="10" t="s">
        <v>910</v>
      </c>
      <c r="D911" s="56" t="s">
        <v>1</v>
      </c>
      <c r="E911" s="52"/>
      <c r="F911" s="4"/>
      <c r="G911" s="4"/>
      <c r="H911" s="17" t="s">
        <v>1842</v>
      </c>
    </row>
    <row r="912" spans="1:8" ht="33" customHeight="1">
      <c r="A912" s="15" t="s">
        <v>75</v>
      </c>
      <c r="B912" s="19" t="s">
        <v>1</v>
      </c>
      <c r="C912" s="5" t="s">
        <v>1843</v>
      </c>
      <c r="D912" s="56" t="s">
        <v>1755</v>
      </c>
      <c r="E912" s="53">
        <v>2</v>
      </c>
      <c r="F912" s="6"/>
      <c r="G912" s="4"/>
      <c r="H912" s="17" t="s">
        <v>1064</v>
      </c>
    </row>
    <row r="913" spans="1:8" ht="21.75" customHeight="1">
      <c r="A913" s="15" t="s">
        <v>1844</v>
      </c>
      <c r="B913" s="19" t="s">
        <v>1</v>
      </c>
      <c r="C913" s="5" t="s">
        <v>1658</v>
      </c>
      <c r="D913" s="56" t="s">
        <v>1755</v>
      </c>
      <c r="E913" s="53">
        <v>1</v>
      </c>
      <c r="F913" s="6"/>
      <c r="G913" s="4"/>
      <c r="H913" s="17" t="s">
        <v>1657</v>
      </c>
    </row>
    <row r="914" spans="1:8" ht="21.75" customHeight="1">
      <c r="A914" s="15" t="s">
        <v>2465</v>
      </c>
      <c r="B914" s="19" t="s">
        <v>1</v>
      </c>
      <c r="C914" s="5" t="s">
        <v>245</v>
      </c>
      <c r="D914" s="56" t="s">
        <v>1755</v>
      </c>
      <c r="E914" s="53">
        <v>2</v>
      </c>
      <c r="F914" s="6"/>
      <c r="G914" s="4"/>
      <c r="H914" s="17" t="s">
        <v>1362</v>
      </c>
    </row>
    <row r="915" spans="1:8" ht="21.75" customHeight="1">
      <c r="A915" s="15" t="s">
        <v>575</v>
      </c>
      <c r="B915" s="19" t="s">
        <v>1</v>
      </c>
      <c r="C915" s="5" t="s">
        <v>1845</v>
      </c>
      <c r="D915" s="56" t="s">
        <v>1755</v>
      </c>
      <c r="E915" s="53">
        <v>2</v>
      </c>
      <c r="F915" s="6"/>
      <c r="G915" s="4"/>
      <c r="H915" s="17" t="s">
        <v>720</v>
      </c>
    </row>
    <row r="916" spans="1:8" ht="21.75" customHeight="1">
      <c r="A916" s="15" t="s">
        <v>1218</v>
      </c>
      <c r="B916" s="19" t="s">
        <v>1</v>
      </c>
      <c r="C916" s="5" t="s">
        <v>576</v>
      </c>
      <c r="D916" s="56" t="s">
        <v>1755</v>
      </c>
      <c r="E916" s="53">
        <v>2</v>
      </c>
      <c r="F916" s="6"/>
      <c r="G916" s="4"/>
      <c r="H916" s="17" t="s">
        <v>573</v>
      </c>
    </row>
    <row r="917" spans="1:8" ht="21.75" customHeight="1">
      <c r="A917" s="15" t="s">
        <v>2002</v>
      </c>
      <c r="B917" s="19" t="s">
        <v>1</v>
      </c>
      <c r="C917" s="5" t="s">
        <v>1660</v>
      </c>
      <c r="D917" s="56" t="s">
        <v>1755</v>
      </c>
      <c r="E917" s="53">
        <v>2</v>
      </c>
      <c r="F917" s="6"/>
      <c r="G917" s="4"/>
      <c r="H917" s="17" t="s">
        <v>2169</v>
      </c>
    </row>
    <row r="918" spans="1:8" ht="21.75" customHeight="1">
      <c r="A918" s="15" t="s">
        <v>76</v>
      </c>
      <c r="B918" s="19" t="s">
        <v>1</v>
      </c>
      <c r="C918" s="5" t="s">
        <v>1846</v>
      </c>
      <c r="D918" s="56" t="s">
        <v>1755</v>
      </c>
      <c r="E918" s="53">
        <v>2</v>
      </c>
      <c r="F918" s="6"/>
      <c r="G918" s="4"/>
      <c r="H918" s="17" t="s">
        <v>1847</v>
      </c>
    </row>
    <row r="919" spans="1:8" ht="21.75" customHeight="1">
      <c r="A919" s="15" t="s">
        <v>724</v>
      </c>
      <c r="B919" s="19" t="s">
        <v>1</v>
      </c>
      <c r="C919" s="5" t="s">
        <v>246</v>
      </c>
      <c r="D919" s="56" t="s">
        <v>1755</v>
      </c>
      <c r="E919" s="53">
        <v>2</v>
      </c>
      <c r="F919" s="6"/>
      <c r="G919" s="4"/>
      <c r="H919" s="17" t="s">
        <v>1065</v>
      </c>
    </row>
    <row r="920" spans="1:8" ht="21.75" customHeight="1">
      <c r="A920" s="15" t="s">
        <v>1365</v>
      </c>
      <c r="B920" s="19" t="s">
        <v>1</v>
      </c>
      <c r="C920" s="5" t="s">
        <v>725</v>
      </c>
      <c r="D920" s="56" t="s">
        <v>1755</v>
      </c>
      <c r="E920" s="53">
        <v>1</v>
      </c>
      <c r="F920" s="6"/>
      <c r="G920" s="4"/>
      <c r="H920" s="17" t="s">
        <v>2331</v>
      </c>
    </row>
    <row r="921" spans="1:8" ht="21.75" customHeight="1">
      <c r="A921" s="15" t="s">
        <v>911</v>
      </c>
      <c r="B921" s="19" t="s">
        <v>1</v>
      </c>
      <c r="C921" s="5" t="s">
        <v>578</v>
      </c>
      <c r="D921" s="56" t="s">
        <v>1755</v>
      </c>
      <c r="E921" s="53">
        <v>1</v>
      </c>
      <c r="F921" s="6"/>
      <c r="G921" s="4"/>
      <c r="H921" s="17" t="s">
        <v>2003</v>
      </c>
    </row>
    <row r="922" spans="1:8" ht="21.75" customHeight="1">
      <c r="A922" s="15" t="s">
        <v>1503</v>
      </c>
      <c r="B922" s="19" t="s">
        <v>1</v>
      </c>
      <c r="C922" s="5" t="s">
        <v>726</v>
      </c>
      <c r="D922" s="56" t="s">
        <v>1755</v>
      </c>
      <c r="E922" s="53">
        <v>1</v>
      </c>
      <c r="F922" s="6"/>
      <c r="G922" s="4"/>
      <c r="H922" s="17" t="s">
        <v>1216</v>
      </c>
    </row>
    <row r="923" spans="1:8" ht="21.75" customHeight="1">
      <c r="A923" s="15" t="s">
        <v>2170</v>
      </c>
      <c r="B923" s="19" t="s">
        <v>1</v>
      </c>
      <c r="C923" s="5" t="s">
        <v>2004</v>
      </c>
      <c r="D923" s="56" t="s">
        <v>1755</v>
      </c>
      <c r="E923" s="53">
        <v>1</v>
      </c>
      <c r="F923" s="6"/>
      <c r="G923" s="4"/>
      <c r="H923" s="17" t="s">
        <v>2464</v>
      </c>
    </row>
    <row r="924" spans="1:8" ht="21.75" customHeight="1">
      <c r="A924" s="15" t="s">
        <v>247</v>
      </c>
      <c r="B924" s="19" t="s">
        <v>1</v>
      </c>
      <c r="C924" s="5" t="s">
        <v>2171</v>
      </c>
      <c r="D924" s="56" t="s">
        <v>1755</v>
      </c>
      <c r="E924" s="53">
        <v>1</v>
      </c>
      <c r="F924" s="6"/>
      <c r="G924" s="4"/>
      <c r="H924" s="17" t="s">
        <v>2005</v>
      </c>
    </row>
    <row r="925" spans="1:8" ht="21.75" customHeight="1">
      <c r="A925" s="15" t="s">
        <v>912</v>
      </c>
      <c r="B925" s="19" t="s">
        <v>1</v>
      </c>
      <c r="C925" s="5" t="s">
        <v>913</v>
      </c>
      <c r="D925" s="56" t="s">
        <v>1755</v>
      </c>
      <c r="E925" s="53">
        <v>3</v>
      </c>
      <c r="F925" s="6"/>
      <c r="G925" s="4"/>
      <c r="H925" s="17" t="s">
        <v>2006</v>
      </c>
    </row>
    <row r="926" spans="1:8" ht="21.75" customHeight="1">
      <c r="A926" s="15" t="s">
        <v>1504</v>
      </c>
      <c r="B926" s="19" t="s">
        <v>1</v>
      </c>
      <c r="C926" s="5" t="s">
        <v>727</v>
      </c>
      <c r="D926" s="56" t="s">
        <v>1755</v>
      </c>
      <c r="E926" s="53">
        <v>3</v>
      </c>
      <c r="F926" s="6"/>
      <c r="G926" s="4"/>
      <c r="H926" s="17" t="s">
        <v>431</v>
      </c>
    </row>
    <row r="927" spans="1:8" ht="21.75" customHeight="1">
      <c r="A927" s="15" t="s">
        <v>2172</v>
      </c>
      <c r="B927" s="19" t="s">
        <v>1</v>
      </c>
      <c r="C927" s="5" t="s">
        <v>77</v>
      </c>
      <c r="D927" s="56" t="s">
        <v>1755</v>
      </c>
      <c r="E927" s="53">
        <v>3</v>
      </c>
      <c r="F927" s="6"/>
      <c r="G927" s="4"/>
      <c r="H927" s="17" t="s">
        <v>248</v>
      </c>
    </row>
    <row r="928" spans="1:8" ht="21.75" customHeight="1">
      <c r="A928" s="15" t="s">
        <v>2467</v>
      </c>
      <c r="B928" s="19" t="s">
        <v>1</v>
      </c>
      <c r="C928" s="12" t="s">
        <v>914</v>
      </c>
      <c r="D928" s="56" t="s">
        <v>1</v>
      </c>
      <c r="E928" s="52"/>
      <c r="F928" s="4"/>
      <c r="G928" s="4"/>
      <c r="H928" s="17" t="s">
        <v>1661</v>
      </c>
    </row>
    <row r="929" spans="1:8" ht="55.5" customHeight="1">
      <c r="A929" s="15" t="s">
        <v>1848</v>
      </c>
      <c r="B929" s="19" t="s">
        <v>1</v>
      </c>
      <c r="C929" s="10" t="s">
        <v>1505</v>
      </c>
      <c r="D929" s="56" t="s">
        <v>1</v>
      </c>
      <c r="E929" s="52"/>
      <c r="F929" s="4"/>
      <c r="G929" s="4"/>
      <c r="H929" s="17" t="s">
        <v>723</v>
      </c>
    </row>
    <row r="930" spans="1:8" ht="21.75" customHeight="1">
      <c r="A930" s="15" t="s">
        <v>1066</v>
      </c>
      <c r="B930" s="19" t="s">
        <v>1</v>
      </c>
      <c r="C930" s="5" t="s">
        <v>2466</v>
      </c>
      <c r="D930" s="56" t="s">
        <v>163</v>
      </c>
      <c r="E930" s="53">
        <v>10</v>
      </c>
      <c r="F930" s="6"/>
      <c r="G930" s="4"/>
      <c r="H930" s="17" t="s">
        <v>2468</v>
      </c>
    </row>
    <row r="931" spans="1:8" ht="21.75" customHeight="1">
      <c r="A931" s="15" t="s">
        <v>1663</v>
      </c>
      <c r="B931" s="19" t="s">
        <v>1</v>
      </c>
      <c r="C931" s="5" t="s">
        <v>1366</v>
      </c>
      <c r="D931" s="56" t="s">
        <v>163</v>
      </c>
      <c r="E931" s="53">
        <v>10</v>
      </c>
      <c r="F931" s="6"/>
      <c r="G931" s="4"/>
      <c r="H931" s="17" t="s">
        <v>915</v>
      </c>
    </row>
    <row r="932" spans="1:8" ht="21.75" customHeight="1">
      <c r="A932" s="15" t="s">
        <v>2332</v>
      </c>
      <c r="B932" s="19" t="s">
        <v>1</v>
      </c>
      <c r="C932" s="5" t="s">
        <v>2469</v>
      </c>
      <c r="D932" s="56" t="s">
        <v>163</v>
      </c>
      <c r="E932" s="53">
        <v>5</v>
      </c>
      <c r="F932" s="6"/>
      <c r="G932" s="4"/>
      <c r="H932" s="17" t="s">
        <v>1849</v>
      </c>
    </row>
    <row r="933" spans="1:8" ht="18" customHeight="1">
      <c r="A933" s="28"/>
      <c r="B933" s="21"/>
      <c r="C933" s="21" t="s">
        <v>1759</v>
      </c>
      <c r="D933" s="7"/>
      <c r="E933" s="50"/>
      <c r="F933" s="7"/>
      <c r="G933" s="31"/>
      <c r="H933" s="17"/>
    </row>
    <row r="934" spans="1:8" ht="15.75" customHeight="1">
      <c r="A934" s="64" t="s">
        <v>1506</v>
      </c>
      <c r="B934" s="64"/>
      <c r="C934" s="64"/>
      <c r="D934" s="64"/>
      <c r="E934" s="64"/>
      <c r="F934" s="64"/>
      <c r="G934" s="64"/>
      <c r="H934" s="17"/>
    </row>
    <row r="935" spans="1:7" ht="12.75" customHeight="1">
      <c r="A935" s="9" t="s">
        <v>342</v>
      </c>
      <c r="B935" s="3"/>
      <c r="C935" s="9" t="s">
        <v>154</v>
      </c>
      <c r="D935" s="3"/>
      <c r="E935" s="49"/>
      <c r="F935" s="3"/>
      <c r="G935" s="14" t="str">
        <f>UPPER("Bill of Quantities")</f>
        <v>BILL OF QUANTITIES</v>
      </c>
    </row>
    <row r="936" spans="1:7" ht="12.75" customHeight="1">
      <c r="A936" s="9">
        <f>IF(C936="","","CONTRACT TITLE: ")</f>
      </c>
      <c r="B936" s="9"/>
      <c r="C936" s="61"/>
      <c r="D936" s="61"/>
      <c r="E936" s="61"/>
      <c r="F936" s="61"/>
      <c r="G936" s="61"/>
    </row>
    <row r="937" spans="1:7" ht="12.75" customHeight="1">
      <c r="A937" s="9" t="str">
        <f>IF((B937&amp;C937)="","",UPPER("BILL:"))</f>
        <v>BILL:</v>
      </c>
      <c r="B937" s="3"/>
      <c r="C937" s="62" t="s">
        <v>22</v>
      </c>
      <c r="D937" s="62"/>
      <c r="E937" s="62"/>
      <c r="F937" s="62"/>
      <c r="G937" s="62"/>
    </row>
    <row r="938" spans="1:7" ht="12.75" customHeight="1" hidden="1">
      <c r="A938" s="9" t="str">
        <f>IF(C938="","","SERIES:")</f>
        <v>SERIES:</v>
      </c>
      <c r="B938" s="3"/>
      <c r="C938" s="62" t="s">
        <v>1751</v>
      </c>
      <c r="D938" s="62"/>
      <c r="E938" s="62"/>
      <c r="F938" s="62"/>
      <c r="G938" s="62"/>
    </row>
    <row r="939" spans="1:7" ht="12.75" customHeight="1">
      <c r="A939" s="9" t="str">
        <f>IF(C939="","","SECTION:")</f>
        <v>SECTION:</v>
      </c>
      <c r="B939" s="3"/>
      <c r="C939" s="63" t="s">
        <v>1063</v>
      </c>
      <c r="D939" s="63"/>
      <c r="E939" s="63"/>
      <c r="F939" s="63"/>
      <c r="G939" s="63"/>
    </row>
    <row r="940" spans="1:8" ht="28.5" customHeight="1">
      <c r="A940" s="2" t="s">
        <v>2</v>
      </c>
      <c r="B940" s="20" t="s">
        <v>1916</v>
      </c>
      <c r="C940" s="2" t="s">
        <v>152</v>
      </c>
      <c r="D940" s="2" t="s">
        <v>0</v>
      </c>
      <c r="E940" s="2" t="s">
        <v>1293</v>
      </c>
      <c r="F940" s="2" t="s">
        <v>640</v>
      </c>
      <c r="G940" s="2" t="s">
        <v>1426</v>
      </c>
      <c r="H940" s="18" t="s">
        <v>982</v>
      </c>
    </row>
    <row r="941" spans="1:7" ht="4.5" customHeight="1">
      <c r="A941" s="1"/>
      <c r="B941" s="1"/>
      <c r="C941" s="1"/>
      <c r="D941" s="1"/>
      <c r="E941" s="1"/>
      <c r="F941" s="1"/>
      <c r="G941" s="1"/>
    </row>
    <row r="942" spans="1:7" ht="18" customHeight="1">
      <c r="A942" s="22"/>
      <c r="B942" s="23"/>
      <c r="C942" s="23" t="s">
        <v>1135</v>
      </c>
      <c r="D942" s="13"/>
      <c r="E942" s="51"/>
      <c r="F942" s="22"/>
      <c r="G942" s="29"/>
    </row>
    <row r="943" spans="1:7" ht="4.5" customHeight="1">
      <c r="A943" s="22"/>
      <c r="B943" s="13"/>
      <c r="C943" s="13"/>
      <c r="D943" s="13"/>
      <c r="E943" s="51"/>
      <c r="F943" s="13"/>
      <c r="G943" s="30"/>
    </row>
    <row r="944" spans="1:8" ht="21.75" customHeight="1">
      <c r="A944" s="15" t="s">
        <v>430</v>
      </c>
      <c r="B944" s="19" t="s">
        <v>1</v>
      </c>
      <c r="C944" s="5" t="s">
        <v>729</v>
      </c>
      <c r="D944" s="56" t="s">
        <v>163</v>
      </c>
      <c r="E944" s="53">
        <v>5</v>
      </c>
      <c r="F944" s="6"/>
      <c r="G944" s="4"/>
      <c r="H944" s="17" t="s">
        <v>1662</v>
      </c>
    </row>
    <row r="945" spans="1:8" ht="21.75" customHeight="1">
      <c r="A945" s="15" t="s">
        <v>1067</v>
      </c>
      <c r="B945" s="19" t="s">
        <v>1</v>
      </c>
      <c r="C945" s="10" t="s">
        <v>1850</v>
      </c>
      <c r="D945" s="56" t="s">
        <v>1</v>
      </c>
      <c r="E945" s="52"/>
      <c r="F945" s="4"/>
      <c r="G945" s="4"/>
      <c r="H945" s="17" t="s">
        <v>2173</v>
      </c>
    </row>
    <row r="946" spans="1:8" ht="33" customHeight="1">
      <c r="A946" s="15" t="s">
        <v>1665</v>
      </c>
      <c r="B946" s="19" t="s">
        <v>1</v>
      </c>
      <c r="C946" s="5" t="s">
        <v>1507</v>
      </c>
      <c r="D946" s="56" t="s">
        <v>1755</v>
      </c>
      <c r="E946" s="53">
        <v>2</v>
      </c>
      <c r="F946" s="6"/>
      <c r="G946" s="4"/>
      <c r="H946" s="17" t="s">
        <v>577</v>
      </c>
    </row>
    <row r="947" spans="1:8" ht="33" customHeight="1">
      <c r="A947" s="15" t="s">
        <v>2333</v>
      </c>
      <c r="B947" s="19" t="s">
        <v>1</v>
      </c>
      <c r="C947" s="5" t="s">
        <v>2470</v>
      </c>
      <c r="D947" s="56" t="s">
        <v>1755</v>
      </c>
      <c r="E947" s="53">
        <v>2</v>
      </c>
      <c r="F947" s="6"/>
      <c r="G947" s="4"/>
      <c r="H947" s="17" t="s">
        <v>1508</v>
      </c>
    </row>
    <row r="948" spans="1:8" ht="33" customHeight="1">
      <c r="A948" s="15" t="s">
        <v>433</v>
      </c>
      <c r="B948" s="19" t="s">
        <v>1</v>
      </c>
      <c r="C948" s="5" t="s">
        <v>1068</v>
      </c>
      <c r="D948" s="56" t="s">
        <v>1755</v>
      </c>
      <c r="E948" s="53">
        <v>1</v>
      </c>
      <c r="F948" s="6"/>
      <c r="G948" s="4"/>
      <c r="H948" s="17" t="s">
        <v>1069</v>
      </c>
    </row>
    <row r="949" spans="1:8" ht="33" customHeight="1">
      <c r="A949" s="15" t="s">
        <v>1070</v>
      </c>
      <c r="B949" s="19" t="s">
        <v>1</v>
      </c>
      <c r="C949" s="5" t="s">
        <v>2007</v>
      </c>
      <c r="D949" s="56" t="s">
        <v>1755</v>
      </c>
      <c r="E949" s="53">
        <v>1</v>
      </c>
      <c r="F949" s="6"/>
      <c r="G949" s="4"/>
      <c r="H949" s="17" t="s">
        <v>1664</v>
      </c>
    </row>
    <row r="950" spans="1:8" ht="33" customHeight="1">
      <c r="A950" s="15" t="s">
        <v>1667</v>
      </c>
      <c r="B950" s="19" t="s">
        <v>1</v>
      </c>
      <c r="C950" s="5" t="s">
        <v>1219</v>
      </c>
      <c r="D950" s="56" t="s">
        <v>1755</v>
      </c>
      <c r="E950" s="53">
        <v>1</v>
      </c>
      <c r="F950" s="6"/>
      <c r="G950" s="4"/>
      <c r="H950" s="17" t="s">
        <v>2008</v>
      </c>
    </row>
    <row r="951" spans="1:8" ht="33" customHeight="1">
      <c r="A951" s="15" t="s">
        <v>2334</v>
      </c>
      <c r="B951" s="19" t="s">
        <v>1</v>
      </c>
      <c r="C951" s="5" t="s">
        <v>1509</v>
      </c>
      <c r="D951" s="56" t="s">
        <v>1755</v>
      </c>
      <c r="E951" s="53">
        <v>1</v>
      </c>
      <c r="F951" s="6"/>
      <c r="G951" s="4"/>
      <c r="H951" s="17" t="s">
        <v>1659</v>
      </c>
    </row>
    <row r="952" spans="1:8" ht="33" customHeight="1">
      <c r="A952" s="15" t="s">
        <v>432</v>
      </c>
      <c r="B952" s="19" t="s">
        <v>1</v>
      </c>
      <c r="C952" s="5" t="s">
        <v>580</v>
      </c>
      <c r="D952" s="56" t="s">
        <v>1755</v>
      </c>
      <c r="E952" s="53">
        <v>1</v>
      </c>
      <c r="F952" s="6"/>
      <c r="G952" s="4"/>
      <c r="H952" s="17" t="s">
        <v>2335</v>
      </c>
    </row>
    <row r="953" spans="1:8" ht="33" customHeight="1">
      <c r="A953" s="15" t="s">
        <v>1071</v>
      </c>
      <c r="B953" s="19" t="s">
        <v>1</v>
      </c>
      <c r="C953" s="5" t="s">
        <v>2174</v>
      </c>
      <c r="D953" s="56" t="s">
        <v>1755</v>
      </c>
      <c r="E953" s="53">
        <v>1</v>
      </c>
      <c r="F953" s="6"/>
      <c r="G953" s="4"/>
      <c r="H953" s="17" t="s">
        <v>2471</v>
      </c>
    </row>
    <row r="954" spans="1:8" ht="33" customHeight="1">
      <c r="A954" s="15" t="s">
        <v>1669</v>
      </c>
      <c r="B954" s="19" t="s">
        <v>1</v>
      </c>
      <c r="C954" s="5" t="s">
        <v>730</v>
      </c>
      <c r="D954" s="56" t="s">
        <v>1755</v>
      </c>
      <c r="E954" s="53">
        <v>1</v>
      </c>
      <c r="F954" s="6"/>
      <c r="G954" s="4"/>
      <c r="H954" s="17" t="s">
        <v>1072</v>
      </c>
    </row>
    <row r="955" spans="1:8" ht="33" customHeight="1">
      <c r="A955" s="15" t="s">
        <v>916</v>
      </c>
      <c r="B955" s="19" t="s">
        <v>1</v>
      </c>
      <c r="C955" s="5" t="s">
        <v>1510</v>
      </c>
      <c r="D955" s="56" t="s">
        <v>1755</v>
      </c>
      <c r="E955" s="53">
        <v>1</v>
      </c>
      <c r="F955" s="6"/>
      <c r="G955" s="4"/>
      <c r="H955" s="17" t="s">
        <v>579</v>
      </c>
    </row>
    <row r="956" spans="1:8" ht="44.25" customHeight="1">
      <c r="A956" s="15" t="s">
        <v>731</v>
      </c>
      <c r="B956" s="19" t="s">
        <v>1</v>
      </c>
      <c r="C956" s="12" t="s">
        <v>2009</v>
      </c>
      <c r="D956" s="56" t="s">
        <v>1</v>
      </c>
      <c r="E956" s="52"/>
      <c r="F956" s="4"/>
      <c r="G956" s="4"/>
      <c r="H956" s="17" t="s">
        <v>917</v>
      </c>
    </row>
    <row r="957" spans="1:8" ht="33" customHeight="1">
      <c r="A957" s="15" t="s">
        <v>582</v>
      </c>
      <c r="B957" s="19" t="s">
        <v>1</v>
      </c>
      <c r="C957" s="5" t="s">
        <v>78</v>
      </c>
      <c r="D957" s="56" t="s">
        <v>163</v>
      </c>
      <c r="E957" s="53">
        <v>10</v>
      </c>
      <c r="F957" s="6"/>
      <c r="G957" s="4"/>
      <c r="H957" s="17" t="s">
        <v>1220</v>
      </c>
    </row>
    <row r="958" spans="1:8" ht="21.75" customHeight="1">
      <c r="A958" s="15" t="s">
        <v>1367</v>
      </c>
      <c r="B958" s="19" t="s">
        <v>1</v>
      </c>
      <c r="C958" s="12" t="s">
        <v>249</v>
      </c>
      <c r="D958" s="56" t="s">
        <v>1</v>
      </c>
      <c r="E958" s="52"/>
      <c r="F958" s="4"/>
      <c r="G958" s="4"/>
      <c r="H958" s="17" t="s">
        <v>1668</v>
      </c>
    </row>
    <row r="959" spans="1:8" ht="33" customHeight="1">
      <c r="A959" s="15" t="s">
        <v>2010</v>
      </c>
      <c r="B959" s="19" t="s">
        <v>1</v>
      </c>
      <c r="C959" s="5" t="s">
        <v>79</v>
      </c>
      <c r="D959" s="56" t="s">
        <v>163</v>
      </c>
      <c r="E959" s="53">
        <v>10</v>
      </c>
      <c r="F959" s="6"/>
      <c r="G959" s="4"/>
      <c r="H959" s="17" t="s">
        <v>1670</v>
      </c>
    </row>
    <row r="960" spans="1:8" ht="21.75" customHeight="1">
      <c r="A960" s="15" t="s">
        <v>2011</v>
      </c>
      <c r="B960" s="19" t="s">
        <v>1</v>
      </c>
      <c r="C960" s="12" t="s">
        <v>583</v>
      </c>
      <c r="D960" s="56" t="s">
        <v>1</v>
      </c>
      <c r="E960" s="52"/>
      <c r="F960" s="4"/>
      <c r="G960" s="4"/>
      <c r="H960" s="17" t="s">
        <v>918</v>
      </c>
    </row>
    <row r="961" spans="1:8" ht="44.25" customHeight="1">
      <c r="A961" s="15" t="s">
        <v>732</v>
      </c>
      <c r="B961" s="19" t="s">
        <v>1</v>
      </c>
      <c r="C961" s="5" t="s">
        <v>427</v>
      </c>
      <c r="D961" s="56" t="s">
        <v>1</v>
      </c>
      <c r="E961" s="52"/>
      <c r="F961" s="4"/>
      <c r="G961" s="4"/>
      <c r="H961" s="17" t="s">
        <v>2012</v>
      </c>
    </row>
    <row r="962" spans="1:8" ht="21.75" customHeight="1">
      <c r="A962" s="15" t="s">
        <v>434</v>
      </c>
      <c r="B962" s="19" t="s">
        <v>1</v>
      </c>
      <c r="C962" s="10" t="s">
        <v>919</v>
      </c>
      <c r="D962" s="56" t="s">
        <v>1</v>
      </c>
      <c r="E962" s="52"/>
      <c r="F962" s="4"/>
      <c r="G962" s="4"/>
      <c r="H962" s="17" t="s">
        <v>2472</v>
      </c>
    </row>
    <row r="963" spans="1:8" ht="12.75" customHeight="1">
      <c r="A963" s="8"/>
      <c r="B963" s="8"/>
      <c r="C963" s="8"/>
      <c r="D963" s="57"/>
      <c r="E963" s="51"/>
      <c r="F963" s="11"/>
      <c r="G963" s="11"/>
      <c r="H963" s="17"/>
    </row>
    <row r="964" spans="1:8" ht="12.75" customHeight="1">
      <c r="A964" s="8"/>
      <c r="B964" s="8"/>
      <c r="C964" s="8"/>
      <c r="D964" s="57"/>
      <c r="E964" s="51"/>
      <c r="F964" s="11"/>
      <c r="G964" s="11"/>
      <c r="H964" s="17"/>
    </row>
    <row r="965" spans="1:8" ht="12.75" customHeight="1">
      <c r="A965" s="8"/>
      <c r="B965" s="8"/>
      <c r="C965" s="8"/>
      <c r="D965" s="57"/>
      <c r="E965" s="51"/>
      <c r="F965" s="11"/>
      <c r="G965" s="11"/>
      <c r="H965" s="17"/>
    </row>
    <row r="966" spans="1:8" ht="12.75" customHeight="1">
      <c r="A966" s="8"/>
      <c r="B966" s="8"/>
      <c r="C966" s="8"/>
      <c r="D966" s="57"/>
      <c r="E966" s="51"/>
      <c r="F966" s="11"/>
      <c r="G966" s="11"/>
      <c r="H966" s="17"/>
    </row>
    <row r="967" spans="1:8" ht="2.25" customHeight="1">
      <c r="A967" s="8"/>
      <c r="B967" s="8"/>
      <c r="C967" s="8"/>
      <c r="D967" s="57"/>
      <c r="E967" s="51"/>
      <c r="F967" s="11"/>
      <c r="G967" s="11"/>
      <c r="H967" s="17"/>
    </row>
    <row r="968" spans="1:8" ht="18" customHeight="1">
      <c r="A968" s="28"/>
      <c r="B968" s="21"/>
      <c r="C968" s="21" t="s">
        <v>1759</v>
      </c>
      <c r="D968" s="7"/>
      <c r="E968" s="50"/>
      <c r="F968" s="7"/>
      <c r="G968" s="31"/>
      <c r="H968" s="17"/>
    </row>
    <row r="969" spans="1:8" ht="15.75" customHeight="1">
      <c r="A969" s="64" t="s">
        <v>80</v>
      </c>
      <c r="B969" s="64"/>
      <c r="C969" s="64"/>
      <c r="D969" s="64"/>
      <c r="E969" s="64"/>
      <c r="F969" s="64"/>
      <c r="G969" s="64"/>
      <c r="H969" s="17"/>
    </row>
    <row r="970" spans="1:7" ht="12.75" customHeight="1">
      <c r="A970" s="9" t="s">
        <v>342</v>
      </c>
      <c r="B970" s="3"/>
      <c r="C970" s="9" t="s">
        <v>154</v>
      </c>
      <c r="D970" s="3"/>
      <c r="E970" s="49"/>
      <c r="F970" s="3"/>
      <c r="G970" s="14" t="str">
        <f>UPPER("Bill of Quantities")</f>
        <v>BILL OF QUANTITIES</v>
      </c>
    </row>
    <row r="971" spans="1:7" ht="12.75" customHeight="1">
      <c r="A971" s="9">
        <f>IF(C971="","","CONTRACT TITLE: ")</f>
      </c>
      <c r="B971" s="9"/>
      <c r="C971" s="61"/>
      <c r="D971" s="61"/>
      <c r="E971" s="61"/>
      <c r="F971" s="61"/>
      <c r="G971" s="61"/>
    </row>
    <row r="972" spans="1:7" ht="12.75" customHeight="1">
      <c r="A972" s="9" t="str">
        <f>IF((B972&amp;C972)="","",UPPER("BILL:"))</f>
        <v>BILL:</v>
      </c>
      <c r="B972" s="3"/>
      <c r="C972" s="62" t="s">
        <v>22</v>
      </c>
      <c r="D972" s="62"/>
      <c r="E972" s="62"/>
      <c r="F972" s="62"/>
      <c r="G972" s="62"/>
    </row>
    <row r="973" spans="1:7" ht="12.75" customHeight="1" hidden="1">
      <c r="A973" s="9" t="str">
        <f>IF(C973="","","SERIES:")</f>
        <v>SERIES:</v>
      </c>
      <c r="B973" s="3"/>
      <c r="C973" s="62" t="s">
        <v>1751</v>
      </c>
      <c r="D973" s="62"/>
      <c r="E973" s="62"/>
      <c r="F973" s="62"/>
      <c r="G973" s="62"/>
    </row>
    <row r="974" spans="1:7" ht="12.75" customHeight="1">
      <c r="A974" s="9" t="str">
        <f>IF(C974="","","SECTION:")</f>
        <v>SECTION:</v>
      </c>
      <c r="B974" s="3"/>
      <c r="C974" s="63" t="s">
        <v>1063</v>
      </c>
      <c r="D974" s="63"/>
      <c r="E974" s="63"/>
      <c r="F974" s="63"/>
      <c r="G974" s="63"/>
    </row>
    <row r="975" spans="1:8" ht="28.5" customHeight="1">
      <c r="A975" s="2" t="s">
        <v>2</v>
      </c>
      <c r="B975" s="20" t="s">
        <v>1916</v>
      </c>
      <c r="C975" s="2" t="s">
        <v>152</v>
      </c>
      <c r="D975" s="2" t="s">
        <v>0</v>
      </c>
      <c r="E975" s="2" t="s">
        <v>1293</v>
      </c>
      <c r="F975" s="2" t="s">
        <v>640</v>
      </c>
      <c r="G975" s="2" t="s">
        <v>1426</v>
      </c>
      <c r="H975" s="18" t="s">
        <v>982</v>
      </c>
    </row>
    <row r="976" spans="1:7" ht="4.5" customHeight="1">
      <c r="A976" s="1"/>
      <c r="B976" s="1"/>
      <c r="C976" s="1"/>
      <c r="D976" s="1"/>
      <c r="E976" s="1"/>
      <c r="F976" s="1"/>
      <c r="G976" s="1"/>
    </row>
    <row r="977" spans="1:7" ht="18" customHeight="1">
      <c r="A977" s="22"/>
      <c r="B977" s="23"/>
      <c r="C977" s="23" t="s">
        <v>1135</v>
      </c>
      <c r="D977" s="13"/>
      <c r="E977" s="51"/>
      <c r="F977" s="22"/>
      <c r="G977" s="29"/>
    </row>
    <row r="978" spans="1:7" ht="4.5" customHeight="1">
      <c r="A978" s="22"/>
      <c r="B978" s="13"/>
      <c r="C978" s="13"/>
      <c r="D978" s="13"/>
      <c r="E978" s="51"/>
      <c r="F978" s="13"/>
      <c r="G978" s="30"/>
    </row>
    <row r="979" spans="1:8" ht="117.75" customHeight="1">
      <c r="A979" s="15" t="s">
        <v>1222</v>
      </c>
      <c r="B979" s="19" t="s">
        <v>1</v>
      </c>
      <c r="C979" s="5" t="s">
        <v>2336</v>
      </c>
      <c r="D979" s="56" t="s">
        <v>1755</v>
      </c>
      <c r="E979" s="53">
        <v>3</v>
      </c>
      <c r="F979" s="6"/>
      <c r="G979" s="4"/>
      <c r="H979" s="17" t="s">
        <v>1851</v>
      </c>
    </row>
    <row r="980" spans="1:8" ht="21.75" customHeight="1">
      <c r="A980" s="15" t="s">
        <v>1073</v>
      </c>
      <c r="B980" s="19" t="s">
        <v>1</v>
      </c>
      <c r="C980" s="10" t="s">
        <v>920</v>
      </c>
      <c r="D980" s="56" t="s">
        <v>1</v>
      </c>
      <c r="E980" s="52"/>
      <c r="F980" s="4"/>
      <c r="G980" s="4"/>
      <c r="H980" s="17" t="s">
        <v>250</v>
      </c>
    </row>
    <row r="981" spans="1:8" ht="44.25" customHeight="1">
      <c r="A981" s="15" t="s">
        <v>2474</v>
      </c>
      <c r="B981" s="19" t="s">
        <v>1</v>
      </c>
      <c r="C981" s="5" t="s">
        <v>2013</v>
      </c>
      <c r="D981" s="56" t="s">
        <v>1755</v>
      </c>
      <c r="E981" s="53">
        <v>2</v>
      </c>
      <c r="F981" s="6"/>
      <c r="G981" s="4"/>
      <c r="H981" s="17" t="s">
        <v>921</v>
      </c>
    </row>
    <row r="982" spans="1:8" ht="21.75" customHeight="1">
      <c r="A982" s="15" t="s">
        <v>1672</v>
      </c>
      <c r="B982" s="19" t="s">
        <v>1</v>
      </c>
      <c r="C982" s="10" t="s">
        <v>1221</v>
      </c>
      <c r="D982" s="56" t="s">
        <v>1</v>
      </c>
      <c r="E982" s="52"/>
      <c r="F982" s="4"/>
      <c r="G982" s="4"/>
      <c r="H982" s="17" t="s">
        <v>581</v>
      </c>
    </row>
    <row r="983" spans="1:8" ht="75" customHeight="1">
      <c r="A983" s="15" t="s">
        <v>1224</v>
      </c>
      <c r="B983" s="19" t="s">
        <v>1</v>
      </c>
      <c r="C983" s="5" t="s">
        <v>733</v>
      </c>
      <c r="D983" s="56" t="s">
        <v>1755</v>
      </c>
      <c r="E983" s="53">
        <v>1</v>
      </c>
      <c r="F983" s="6"/>
      <c r="G983" s="4"/>
      <c r="H983" s="17" t="s">
        <v>2473</v>
      </c>
    </row>
    <row r="984" spans="1:8" ht="21.75" customHeight="1">
      <c r="A984" s="15" t="s">
        <v>1368</v>
      </c>
      <c r="B984" s="19" t="s">
        <v>1</v>
      </c>
      <c r="C984" s="5" t="s">
        <v>585</v>
      </c>
      <c r="D984" s="56" t="s">
        <v>1</v>
      </c>
      <c r="E984" s="52"/>
      <c r="F984" s="4"/>
      <c r="G984" s="4"/>
      <c r="H984" s="17" t="s">
        <v>81</v>
      </c>
    </row>
    <row r="985" spans="1:8" ht="21.75" customHeight="1">
      <c r="A985" s="15" t="s">
        <v>1673</v>
      </c>
      <c r="B985" s="19" t="s">
        <v>1</v>
      </c>
      <c r="C985" s="5" t="s">
        <v>1852</v>
      </c>
      <c r="D985" s="56" t="s">
        <v>1</v>
      </c>
      <c r="E985" s="52"/>
      <c r="F985" s="4"/>
      <c r="G985" s="4"/>
      <c r="H985" s="17" t="s">
        <v>2014</v>
      </c>
    </row>
    <row r="986" spans="1:8" ht="119.25" customHeight="1">
      <c r="A986" s="15" t="s">
        <v>1</v>
      </c>
      <c r="B986" s="19" t="s">
        <v>1</v>
      </c>
      <c r="C986" s="10" t="s">
        <v>1074</v>
      </c>
      <c r="D986" s="56" t="s">
        <v>1</v>
      </c>
      <c r="E986" s="52"/>
      <c r="F986" s="4"/>
      <c r="G986" s="4"/>
      <c r="H986" s="17" t="s">
        <v>2475</v>
      </c>
    </row>
    <row r="987" spans="1:8" ht="33" customHeight="1">
      <c r="A987" s="15" t="s">
        <v>922</v>
      </c>
      <c r="B987" s="19" t="s">
        <v>1</v>
      </c>
      <c r="C987" s="5" t="s">
        <v>1225</v>
      </c>
      <c r="D987" s="56" t="s">
        <v>1755</v>
      </c>
      <c r="E987" s="53">
        <v>3</v>
      </c>
      <c r="F987" s="6"/>
      <c r="G987" s="4"/>
      <c r="H987" s="17" t="s">
        <v>1853</v>
      </c>
    </row>
    <row r="988" spans="1:8" ht="102" customHeight="1">
      <c r="A988" s="15" t="s">
        <v>1</v>
      </c>
      <c r="B988" s="19" t="s">
        <v>1</v>
      </c>
      <c r="C988" s="10" t="s">
        <v>734</v>
      </c>
      <c r="D988" s="56" t="s">
        <v>1</v>
      </c>
      <c r="E988" s="52"/>
      <c r="F988" s="4"/>
      <c r="G988" s="4"/>
      <c r="H988" s="17" t="s">
        <v>1075</v>
      </c>
    </row>
    <row r="989" spans="1:8" ht="33" customHeight="1">
      <c r="A989" s="15" t="s">
        <v>1511</v>
      </c>
      <c r="B989" s="19" t="s">
        <v>1</v>
      </c>
      <c r="C989" s="5" t="s">
        <v>82</v>
      </c>
      <c r="D989" s="56" t="s">
        <v>1755</v>
      </c>
      <c r="E989" s="53">
        <v>2</v>
      </c>
      <c r="F989" s="6"/>
      <c r="G989" s="4"/>
      <c r="H989" s="17" t="s">
        <v>1854</v>
      </c>
    </row>
    <row r="990" spans="1:8" ht="75.75" customHeight="1">
      <c r="A990" s="15" t="s">
        <v>1</v>
      </c>
      <c r="B990" s="19" t="s">
        <v>1</v>
      </c>
      <c r="C990" s="10" t="s">
        <v>1855</v>
      </c>
      <c r="D990" s="56" t="s">
        <v>1</v>
      </c>
      <c r="E990" s="52"/>
      <c r="F990" s="4"/>
      <c r="G990" s="4"/>
      <c r="H990" s="17" t="s">
        <v>437</v>
      </c>
    </row>
    <row r="991" spans="1:8" ht="18" customHeight="1">
      <c r="A991" s="28"/>
      <c r="B991" s="21"/>
      <c r="C991" s="21" t="s">
        <v>1759</v>
      </c>
      <c r="D991" s="7"/>
      <c r="E991" s="50"/>
      <c r="F991" s="7"/>
      <c r="G991" s="31"/>
      <c r="H991" s="17"/>
    </row>
    <row r="992" spans="1:8" ht="15.75" customHeight="1">
      <c r="A992" s="64" t="s">
        <v>728</v>
      </c>
      <c r="B992" s="64"/>
      <c r="C992" s="64"/>
      <c r="D992" s="64"/>
      <c r="E992" s="64"/>
      <c r="F992" s="64"/>
      <c r="G992" s="64"/>
      <c r="H992" s="17"/>
    </row>
    <row r="993" spans="1:7" ht="12.75" customHeight="1">
      <c r="A993" s="9" t="s">
        <v>342</v>
      </c>
      <c r="B993" s="3"/>
      <c r="C993" s="9" t="s">
        <v>154</v>
      </c>
      <c r="D993" s="3"/>
      <c r="E993" s="49"/>
      <c r="F993" s="3"/>
      <c r="G993" s="14" t="str">
        <f>UPPER("Bill of Quantities")</f>
        <v>BILL OF QUANTITIES</v>
      </c>
    </row>
    <row r="994" spans="1:7" ht="12.75" customHeight="1">
      <c r="A994" s="9">
        <f>IF(C994="","","CONTRACT TITLE: ")</f>
      </c>
      <c r="B994" s="9"/>
      <c r="C994" s="61"/>
      <c r="D994" s="61"/>
      <c r="E994" s="61"/>
      <c r="F994" s="61"/>
      <c r="G994" s="61"/>
    </row>
    <row r="995" spans="1:7" ht="12.75" customHeight="1">
      <c r="A995" s="9" t="str">
        <f>IF((B995&amp;C995)="","",UPPER("BILL:"))</f>
        <v>BILL:</v>
      </c>
      <c r="B995" s="3"/>
      <c r="C995" s="62" t="s">
        <v>22</v>
      </c>
      <c r="D995" s="62"/>
      <c r="E995" s="62"/>
      <c r="F995" s="62"/>
      <c r="G995" s="62"/>
    </row>
    <row r="996" spans="1:7" ht="12.75" customHeight="1" hidden="1">
      <c r="A996" s="9" t="str">
        <f>IF(C996="","","SERIES:")</f>
        <v>SERIES:</v>
      </c>
      <c r="B996" s="3"/>
      <c r="C996" s="62" t="s">
        <v>1751</v>
      </c>
      <c r="D996" s="62"/>
      <c r="E996" s="62"/>
      <c r="F996" s="62"/>
      <c r="G996" s="62"/>
    </row>
    <row r="997" spans="1:7" ht="12.75" customHeight="1">
      <c r="A997" s="9" t="str">
        <f>IF(C997="","","SECTION:")</f>
        <v>SECTION:</v>
      </c>
      <c r="B997" s="3"/>
      <c r="C997" s="63" t="s">
        <v>1063</v>
      </c>
      <c r="D997" s="63"/>
      <c r="E997" s="63"/>
      <c r="F997" s="63"/>
      <c r="G997" s="63"/>
    </row>
    <row r="998" spans="1:8" ht="28.5" customHeight="1">
      <c r="A998" s="2" t="s">
        <v>2</v>
      </c>
      <c r="B998" s="20" t="s">
        <v>1916</v>
      </c>
      <c r="C998" s="2" t="s">
        <v>152</v>
      </c>
      <c r="D998" s="2" t="s">
        <v>0</v>
      </c>
      <c r="E998" s="2" t="s">
        <v>1293</v>
      </c>
      <c r="F998" s="2" t="s">
        <v>640</v>
      </c>
      <c r="G998" s="2" t="s">
        <v>1426</v>
      </c>
      <c r="H998" s="18" t="s">
        <v>982</v>
      </c>
    </row>
    <row r="999" spans="1:7" ht="4.5" customHeight="1">
      <c r="A999" s="1"/>
      <c r="B999" s="1"/>
      <c r="C999" s="1"/>
      <c r="D999" s="1"/>
      <c r="E999" s="1"/>
      <c r="F999" s="1"/>
      <c r="G999" s="1"/>
    </row>
    <row r="1000" spans="1:7" ht="18" customHeight="1">
      <c r="A1000" s="22"/>
      <c r="B1000" s="23"/>
      <c r="C1000" s="23" t="s">
        <v>1135</v>
      </c>
      <c r="D1000" s="13"/>
      <c r="E1000" s="51"/>
      <c r="F1000" s="22"/>
      <c r="G1000" s="29"/>
    </row>
    <row r="1001" spans="1:7" ht="4.5" customHeight="1">
      <c r="A1001" s="22"/>
      <c r="B1001" s="13"/>
      <c r="C1001" s="13"/>
      <c r="D1001" s="13"/>
      <c r="E1001" s="51"/>
      <c r="F1001" s="13"/>
      <c r="G1001" s="30"/>
    </row>
    <row r="1002" spans="1:8" ht="33" customHeight="1">
      <c r="A1002" s="15" t="s">
        <v>2175</v>
      </c>
      <c r="B1002" s="19" t="s">
        <v>1</v>
      </c>
      <c r="C1002" s="5" t="s">
        <v>735</v>
      </c>
      <c r="D1002" s="56" t="s">
        <v>1755</v>
      </c>
      <c r="E1002" s="53">
        <v>2</v>
      </c>
      <c r="F1002" s="6"/>
      <c r="G1002" s="4"/>
      <c r="H1002" s="17" t="s">
        <v>1223</v>
      </c>
    </row>
    <row r="1003" spans="1:8" ht="21.75" customHeight="1">
      <c r="A1003" s="15" t="s">
        <v>1</v>
      </c>
      <c r="B1003" s="19" t="s">
        <v>1</v>
      </c>
      <c r="C1003" s="10" t="s">
        <v>923</v>
      </c>
      <c r="D1003" s="56" t="s">
        <v>1</v>
      </c>
      <c r="E1003" s="52"/>
      <c r="F1003" s="4"/>
      <c r="G1003" s="4"/>
      <c r="H1003" s="17" t="s">
        <v>83</v>
      </c>
    </row>
    <row r="1004" spans="1:8" ht="33" customHeight="1">
      <c r="A1004" s="15" t="s">
        <v>438</v>
      </c>
      <c r="B1004" s="19" t="s">
        <v>1</v>
      </c>
      <c r="C1004" s="5" t="s">
        <v>84</v>
      </c>
      <c r="D1004" s="56" t="s">
        <v>1755</v>
      </c>
      <c r="E1004" s="53">
        <v>2</v>
      </c>
      <c r="F1004" s="6"/>
      <c r="G1004" s="4"/>
      <c r="H1004" s="17" t="s">
        <v>2337</v>
      </c>
    </row>
    <row r="1005" spans="1:8" ht="44.25" customHeight="1">
      <c r="A1005" s="15" t="s">
        <v>1</v>
      </c>
      <c r="B1005" s="19" t="s">
        <v>1</v>
      </c>
      <c r="C1005" s="10" t="s">
        <v>251</v>
      </c>
      <c r="D1005" s="56" t="s">
        <v>1</v>
      </c>
      <c r="E1005" s="52"/>
      <c r="F1005" s="4"/>
      <c r="G1005" s="4"/>
      <c r="H1005" s="17" t="s">
        <v>1856</v>
      </c>
    </row>
    <row r="1006" spans="1:8" ht="33" customHeight="1">
      <c r="A1006" s="15" t="s">
        <v>1076</v>
      </c>
      <c r="B1006" s="19" t="s">
        <v>1</v>
      </c>
      <c r="C1006" s="5" t="s">
        <v>2338</v>
      </c>
      <c r="D1006" s="56" t="s">
        <v>1755</v>
      </c>
      <c r="E1006" s="53">
        <v>2</v>
      </c>
      <c r="F1006" s="6"/>
      <c r="G1006" s="4"/>
      <c r="H1006" s="17" t="s">
        <v>1857</v>
      </c>
    </row>
    <row r="1007" spans="1:8" ht="21.75" customHeight="1">
      <c r="A1007" s="15" t="s">
        <v>85</v>
      </c>
      <c r="B1007" s="19" t="s">
        <v>1</v>
      </c>
      <c r="C1007" s="12" t="s">
        <v>2339</v>
      </c>
      <c r="D1007" s="56" t="s">
        <v>1</v>
      </c>
      <c r="E1007" s="52"/>
      <c r="F1007" s="4"/>
      <c r="G1007" s="4"/>
      <c r="H1007" s="17" t="s">
        <v>924</v>
      </c>
    </row>
    <row r="1008" spans="1:8" ht="33" customHeight="1">
      <c r="A1008" s="15" t="s">
        <v>2015</v>
      </c>
      <c r="B1008" s="19" t="s">
        <v>1</v>
      </c>
      <c r="C1008" s="5" t="s">
        <v>737</v>
      </c>
      <c r="D1008" s="56" t="s">
        <v>1</v>
      </c>
      <c r="E1008" s="52"/>
      <c r="F1008" s="4"/>
      <c r="G1008" s="4"/>
      <c r="H1008" s="17" t="s">
        <v>435</v>
      </c>
    </row>
    <row r="1009" spans="1:8" ht="33" customHeight="1">
      <c r="A1009" s="15" t="s">
        <v>252</v>
      </c>
      <c r="B1009" s="19" t="s">
        <v>1</v>
      </c>
      <c r="C1009" s="10" t="s">
        <v>2340</v>
      </c>
      <c r="D1009" s="56" t="s">
        <v>1</v>
      </c>
      <c r="E1009" s="52"/>
      <c r="F1009" s="4"/>
      <c r="G1009" s="4"/>
      <c r="H1009" s="17" t="s">
        <v>1077</v>
      </c>
    </row>
    <row r="1010" spans="1:8" ht="33" customHeight="1">
      <c r="A1010" s="15" t="s">
        <v>86</v>
      </c>
      <c r="B1010" s="19" t="s">
        <v>1</v>
      </c>
      <c r="C1010" s="5" t="s">
        <v>1671</v>
      </c>
      <c r="D1010" s="56" t="s">
        <v>1755</v>
      </c>
      <c r="E1010" s="53">
        <v>2</v>
      </c>
      <c r="F1010" s="6"/>
      <c r="G1010" s="4"/>
      <c r="H1010" s="17" t="s">
        <v>1078</v>
      </c>
    </row>
    <row r="1011" spans="1:8" ht="90" customHeight="1">
      <c r="A1011" s="15" t="s">
        <v>738</v>
      </c>
      <c r="B1011" s="19" t="s">
        <v>1</v>
      </c>
      <c r="C1011" s="5" t="s">
        <v>1512</v>
      </c>
      <c r="D1011" s="56" t="s">
        <v>1755</v>
      </c>
      <c r="E1011" s="53">
        <v>1</v>
      </c>
      <c r="F1011" s="6"/>
      <c r="G1011" s="4"/>
      <c r="H1011" s="17" t="s">
        <v>253</v>
      </c>
    </row>
    <row r="1012" spans="1:8" ht="21.75" customHeight="1">
      <c r="A1012" s="15" t="s">
        <v>739</v>
      </c>
      <c r="B1012" s="19" t="s">
        <v>1</v>
      </c>
      <c r="C1012" s="12" t="s">
        <v>586</v>
      </c>
      <c r="D1012" s="56" t="s">
        <v>1</v>
      </c>
      <c r="E1012" s="52"/>
      <c r="F1012" s="4"/>
      <c r="G1012" s="4"/>
      <c r="H1012" s="17" t="s">
        <v>1858</v>
      </c>
    </row>
    <row r="1013" spans="1:8" ht="33" customHeight="1">
      <c r="A1013" s="15" t="s">
        <v>740</v>
      </c>
      <c r="B1013" s="19" t="s">
        <v>1</v>
      </c>
      <c r="C1013" s="10" t="s">
        <v>2340</v>
      </c>
      <c r="D1013" s="56" t="s">
        <v>1</v>
      </c>
      <c r="E1013" s="52"/>
      <c r="F1013" s="4"/>
      <c r="G1013" s="4"/>
      <c r="H1013" s="17" t="s">
        <v>925</v>
      </c>
    </row>
    <row r="1014" spans="1:8" ht="33" customHeight="1">
      <c r="A1014" s="15" t="s">
        <v>2477</v>
      </c>
      <c r="B1014" s="19" t="s">
        <v>1</v>
      </c>
      <c r="C1014" s="5" t="s">
        <v>254</v>
      </c>
      <c r="D1014" s="56" t="s">
        <v>1755</v>
      </c>
      <c r="E1014" s="53">
        <v>2</v>
      </c>
      <c r="F1014" s="6"/>
      <c r="G1014" s="4"/>
      <c r="H1014" s="17" t="s">
        <v>1666</v>
      </c>
    </row>
    <row r="1015" spans="1:8" ht="55.5" customHeight="1">
      <c r="A1015" s="15" t="s">
        <v>741</v>
      </c>
      <c r="B1015" s="19" t="s">
        <v>1</v>
      </c>
      <c r="C1015" s="5" t="s">
        <v>436</v>
      </c>
      <c r="D1015" s="56" t="s">
        <v>1755</v>
      </c>
      <c r="E1015" s="53">
        <v>2</v>
      </c>
      <c r="F1015" s="6"/>
      <c r="G1015" s="4"/>
      <c r="H1015" s="17" t="s">
        <v>1227</v>
      </c>
    </row>
    <row r="1016" spans="1:8" ht="33" customHeight="1">
      <c r="A1016" s="15" t="s">
        <v>1369</v>
      </c>
      <c r="B1016" s="19" t="s">
        <v>1</v>
      </c>
      <c r="C1016" s="5" t="s">
        <v>2176</v>
      </c>
      <c r="D1016" s="56" t="s">
        <v>1755</v>
      </c>
      <c r="E1016" s="53">
        <v>2</v>
      </c>
      <c r="F1016" s="6"/>
      <c r="G1016" s="4"/>
      <c r="H1016" s="17" t="s">
        <v>1226</v>
      </c>
    </row>
    <row r="1017" spans="1:8" ht="33" customHeight="1">
      <c r="A1017" s="15" t="s">
        <v>2016</v>
      </c>
      <c r="B1017" s="19" t="s">
        <v>1</v>
      </c>
      <c r="C1017" s="5" t="s">
        <v>1370</v>
      </c>
      <c r="D1017" s="56" t="s">
        <v>1755</v>
      </c>
      <c r="E1017" s="53">
        <v>1</v>
      </c>
      <c r="F1017" s="6"/>
      <c r="G1017" s="4"/>
      <c r="H1017" s="17" t="s">
        <v>255</v>
      </c>
    </row>
    <row r="1018" spans="1:8" ht="33" customHeight="1">
      <c r="A1018" s="15" t="s">
        <v>87</v>
      </c>
      <c r="B1018" s="19" t="s">
        <v>1</v>
      </c>
      <c r="C1018" s="5" t="s">
        <v>742</v>
      </c>
      <c r="D1018" s="56" t="s">
        <v>1755</v>
      </c>
      <c r="E1018" s="53">
        <v>2</v>
      </c>
      <c r="F1018" s="6"/>
      <c r="G1018" s="4"/>
      <c r="H1018" s="17" t="s">
        <v>1228</v>
      </c>
    </row>
    <row r="1019" spans="1:8" ht="21.75" customHeight="1">
      <c r="A1019" s="15" t="s">
        <v>743</v>
      </c>
      <c r="B1019" s="19" t="s">
        <v>1</v>
      </c>
      <c r="C1019" s="5" t="s">
        <v>1079</v>
      </c>
      <c r="D1019" s="56" t="s">
        <v>1755</v>
      </c>
      <c r="E1019" s="53">
        <v>2</v>
      </c>
      <c r="F1019" s="6"/>
      <c r="G1019" s="4"/>
      <c r="H1019" s="17" t="s">
        <v>1675</v>
      </c>
    </row>
    <row r="1020" spans="1:8" ht="12.75" customHeight="1">
      <c r="A1020" s="8"/>
      <c r="B1020" s="8"/>
      <c r="C1020" s="8"/>
      <c r="D1020" s="57"/>
      <c r="E1020" s="51"/>
      <c r="F1020" s="11"/>
      <c r="G1020" s="11"/>
      <c r="H1020" s="17"/>
    </row>
    <row r="1021" spans="1:8" ht="6" customHeight="1">
      <c r="A1021" s="8"/>
      <c r="B1021" s="8"/>
      <c r="C1021" s="8"/>
      <c r="D1021" s="57"/>
      <c r="E1021" s="51"/>
      <c r="F1021" s="11"/>
      <c r="G1021" s="11"/>
      <c r="H1021" s="17"/>
    </row>
    <row r="1022" spans="1:8" ht="18" customHeight="1">
      <c r="A1022" s="28"/>
      <c r="B1022" s="21"/>
      <c r="C1022" s="21" t="s">
        <v>1759</v>
      </c>
      <c r="D1022" s="7"/>
      <c r="E1022" s="50"/>
      <c r="F1022" s="7"/>
      <c r="G1022" s="31"/>
      <c r="H1022" s="17"/>
    </row>
    <row r="1023" spans="1:8" ht="15.75" customHeight="1">
      <c r="A1023" s="64" t="s">
        <v>1364</v>
      </c>
      <c r="B1023" s="64"/>
      <c r="C1023" s="64"/>
      <c r="D1023" s="64"/>
      <c r="E1023" s="64"/>
      <c r="F1023" s="64"/>
      <c r="G1023" s="64"/>
      <c r="H1023" s="17"/>
    </row>
    <row r="1024" spans="1:7" ht="12.75" customHeight="1">
      <c r="A1024" s="9" t="s">
        <v>342</v>
      </c>
      <c r="B1024" s="3"/>
      <c r="C1024" s="9" t="s">
        <v>154</v>
      </c>
      <c r="D1024" s="3"/>
      <c r="E1024" s="49"/>
      <c r="F1024" s="3"/>
      <c r="G1024" s="14" t="str">
        <f>UPPER("Bill of Quantities")</f>
        <v>BILL OF QUANTITIES</v>
      </c>
    </row>
    <row r="1025" spans="1:7" ht="12.75" customHeight="1">
      <c r="A1025" s="9">
        <f>IF(C1025="","","CONTRACT TITLE: ")</f>
      </c>
      <c r="B1025" s="9"/>
      <c r="C1025" s="61"/>
      <c r="D1025" s="61"/>
      <c r="E1025" s="61"/>
      <c r="F1025" s="61"/>
      <c r="G1025" s="61"/>
    </row>
    <row r="1026" spans="1:7" ht="12.75" customHeight="1">
      <c r="A1026" s="9" t="str">
        <f>IF((B1026&amp;C1026)="","",UPPER("BILL:"))</f>
        <v>BILL:</v>
      </c>
      <c r="B1026" s="3"/>
      <c r="C1026" s="62" t="s">
        <v>22</v>
      </c>
      <c r="D1026" s="62"/>
      <c r="E1026" s="62"/>
      <c r="F1026" s="62"/>
      <c r="G1026" s="62"/>
    </row>
    <row r="1027" spans="1:7" ht="12.75" customHeight="1" hidden="1">
      <c r="A1027" s="9" t="str">
        <f>IF(C1027="","","SERIES:")</f>
        <v>SERIES:</v>
      </c>
      <c r="B1027" s="3"/>
      <c r="C1027" s="62" t="s">
        <v>1751</v>
      </c>
      <c r="D1027" s="62"/>
      <c r="E1027" s="62"/>
      <c r="F1027" s="62"/>
      <c r="G1027" s="62"/>
    </row>
    <row r="1028" spans="1:7" ht="12.75" customHeight="1">
      <c r="A1028" s="9" t="str">
        <f>IF(C1028="","","SECTION:")</f>
        <v>SECTION:</v>
      </c>
      <c r="B1028" s="3"/>
      <c r="C1028" s="63" t="s">
        <v>1063</v>
      </c>
      <c r="D1028" s="63"/>
      <c r="E1028" s="63"/>
      <c r="F1028" s="63"/>
      <c r="G1028" s="63"/>
    </row>
    <row r="1029" spans="1:8" ht="28.5" customHeight="1">
      <c r="A1029" s="2" t="s">
        <v>2</v>
      </c>
      <c r="B1029" s="20" t="s">
        <v>1916</v>
      </c>
      <c r="C1029" s="2" t="s">
        <v>152</v>
      </c>
      <c r="D1029" s="2" t="s">
        <v>0</v>
      </c>
      <c r="E1029" s="2" t="s">
        <v>1293</v>
      </c>
      <c r="F1029" s="2" t="s">
        <v>640</v>
      </c>
      <c r="G1029" s="2" t="s">
        <v>1426</v>
      </c>
      <c r="H1029" s="18" t="s">
        <v>982</v>
      </c>
    </row>
    <row r="1030" spans="1:7" ht="4.5" customHeight="1">
      <c r="A1030" s="1"/>
      <c r="B1030" s="1"/>
      <c r="C1030" s="1"/>
      <c r="D1030" s="1"/>
      <c r="E1030" s="1"/>
      <c r="F1030" s="1"/>
      <c r="G1030" s="1"/>
    </row>
    <row r="1031" spans="1:7" ht="18" customHeight="1">
      <c r="A1031" s="22"/>
      <c r="B1031" s="23"/>
      <c r="C1031" s="23" t="s">
        <v>1135</v>
      </c>
      <c r="D1031" s="13"/>
      <c r="E1031" s="51"/>
      <c r="F1031" s="22"/>
      <c r="G1031" s="29"/>
    </row>
    <row r="1032" spans="1:7" ht="4.5" customHeight="1">
      <c r="A1032" s="22"/>
      <c r="B1032" s="13"/>
      <c r="C1032" s="13"/>
      <c r="D1032" s="13"/>
      <c r="E1032" s="51"/>
      <c r="F1032" s="13"/>
      <c r="G1032" s="30"/>
    </row>
    <row r="1033" spans="1:8" ht="21.75" customHeight="1">
      <c r="A1033" s="15" t="s">
        <v>1371</v>
      </c>
      <c r="B1033" s="19" t="s">
        <v>1</v>
      </c>
      <c r="C1033" s="12" t="s">
        <v>1674</v>
      </c>
      <c r="D1033" s="56" t="s">
        <v>1</v>
      </c>
      <c r="E1033" s="52"/>
      <c r="F1033" s="4"/>
      <c r="G1033" s="4"/>
      <c r="H1033" s="17" t="s">
        <v>1229</v>
      </c>
    </row>
    <row r="1034" spans="1:8" ht="72.75" customHeight="1">
      <c r="A1034" s="15" t="s">
        <v>2017</v>
      </c>
      <c r="B1034" s="19" t="s">
        <v>1</v>
      </c>
      <c r="C1034" s="5" t="s">
        <v>587</v>
      </c>
      <c r="D1034" s="56" t="s">
        <v>1755</v>
      </c>
      <c r="E1034" s="53">
        <v>1</v>
      </c>
      <c r="F1034" s="6"/>
      <c r="G1034" s="4"/>
      <c r="H1034" s="17" t="s">
        <v>1677</v>
      </c>
    </row>
    <row r="1035" spans="1:8" ht="33" customHeight="1">
      <c r="A1035" s="15" t="s">
        <v>88</v>
      </c>
      <c r="B1035" s="19" t="s">
        <v>1</v>
      </c>
      <c r="C1035" s="5" t="s">
        <v>256</v>
      </c>
      <c r="D1035" s="56" t="s">
        <v>1755</v>
      </c>
      <c r="E1035" s="53">
        <v>1</v>
      </c>
      <c r="F1035" s="6"/>
      <c r="G1035" s="4"/>
      <c r="H1035" s="17" t="s">
        <v>1513</v>
      </c>
    </row>
    <row r="1036" spans="1:8" ht="21.75" customHeight="1">
      <c r="A1036" s="15" t="s">
        <v>257</v>
      </c>
      <c r="B1036" s="19" t="s">
        <v>1</v>
      </c>
      <c r="C1036" s="12" t="s">
        <v>2341</v>
      </c>
      <c r="D1036" s="56" t="s">
        <v>1</v>
      </c>
      <c r="E1036" s="52"/>
      <c r="F1036" s="4"/>
      <c r="G1036" s="4"/>
      <c r="H1036" s="17" t="s">
        <v>1676</v>
      </c>
    </row>
    <row r="1037" spans="1:8" ht="132.75" customHeight="1">
      <c r="A1037" s="15" t="s">
        <v>926</v>
      </c>
      <c r="B1037" s="19" t="s">
        <v>1</v>
      </c>
      <c r="C1037" s="5" t="s">
        <v>2342</v>
      </c>
      <c r="D1037" s="56" t="s">
        <v>1755</v>
      </c>
      <c r="E1037" s="53">
        <v>1</v>
      </c>
      <c r="F1037" s="6"/>
      <c r="G1037" s="4"/>
      <c r="H1037" s="17" t="s">
        <v>89</v>
      </c>
    </row>
    <row r="1038" spans="1:8" ht="21.75" customHeight="1">
      <c r="A1038" s="15" t="s">
        <v>927</v>
      </c>
      <c r="B1038" s="19" t="s">
        <v>1</v>
      </c>
      <c r="C1038" s="12" t="s">
        <v>2018</v>
      </c>
      <c r="D1038" s="56" t="s">
        <v>1</v>
      </c>
      <c r="E1038" s="52"/>
      <c r="F1038" s="4"/>
      <c r="G1038" s="4"/>
      <c r="H1038" s="17" t="s">
        <v>1678</v>
      </c>
    </row>
    <row r="1039" spans="1:8" ht="21.75" customHeight="1">
      <c r="A1039" s="15" t="s">
        <v>2177</v>
      </c>
      <c r="B1039" s="19" t="s">
        <v>1</v>
      </c>
      <c r="C1039" s="10" t="s">
        <v>1487</v>
      </c>
      <c r="D1039" s="56" t="s">
        <v>1</v>
      </c>
      <c r="E1039" s="52"/>
      <c r="F1039" s="4"/>
      <c r="G1039" s="4"/>
      <c r="H1039" s="17" t="s">
        <v>2343</v>
      </c>
    </row>
    <row r="1040" spans="1:8" ht="21.75" customHeight="1">
      <c r="A1040" s="15" t="s">
        <v>2478</v>
      </c>
      <c r="B1040" s="19" t="s">
        <v>1</v>
      </c>
      <c r="C1040" s="5" t="s">
        <v>1230</v>
      </c>
      <c r="D1040" s="56" t="s">
        <v>1755</v>
      </c>
      <c r="E1040" s="53">
        <v>1</v>
      </c>
      <c r="F1040" s="6"/>
      <c r="G1040" s="4"/>
      <c r="H1040" s="17" t="s">
        <v>1080</v>
      </c>
    </row>
    <row r="1041" spans="1:8" ht="21.75" customHeight="1">
      <c r="A1041" s="15" t="s">
        <v>588</v>
      </c>
      <c r="B1041" s="19" t="s">
        <v>1</v>
      </c>
      <c r="C1041" s="5" t="s">
        <v>1232</v>
      </c>
      <c r="D1041" s="56" t="s">
        <v>1755</v>
      </c>
      <c r="E1041" s="53">
        <v>1</v>
      </c>
      <c r="F1041" s="6"/>
      <c r="G1041" s="4"/>
      <c r="H1041" s="17" t="s">
        <v>2476</v>
      </c>
    </row>
    <row r="1042" spans="1:8" ht="21.75" customHeight="1">
      <c r="A1042" s="15" t="s">
        <v>1514</v>
      </c>
      <c r="B1042" s="19" t="s">
        <v>1</v>
      </c>
      <c r="C1042" s="12" t="s">
        <v>1233</v>
      </c>
      <c r="D1042" s="56" t="s">
        <v>1</v>
      </c>
      <c r="E1042" s="52"/>
      <c r="F1042" s="4"/>
      <c r="G1042" s="4"/>
      <c r="H1042" s="17" t="s">
        <v>584</v>
      </c>
    </row>
    <row r="1043" spans="1:8" ht="33" customHeight="1">
      <c r="A1043" s="15" t="s">
        <v>928</v>
      </c>
      <c r="B1043" s="19" t="s">
        <v>1</v>
      </c>
      <c r="C1043" s="10" t="s">
        <v>929</v>
      </c>
      <c r="D1043" s="56" t="s">
        <v>1</v>
      </c>
      <c r="E1043" s="52"/>
      <c r="F1043" s="4"/>
      <c r="G1043" s="4"/>
      <c r="H1043" s="17" t="s">
        <v>1231</v>
      </c>
    </row>
    <row r="1044" spans="1:8" ht="33" customHeight="1">
      <c r="A1044" s="15" t="s">
        <v>2178</v>
      </c>
      <c r="B1044" s="19" t="s">
        <v>1</v>
      </c>
      <c r="C1044" s="5" t="s">
        <v>1081</v>
      </c>
      <c r="D1044" s="56" t="s">
        <v>163</v>
      </c>
      <c r="E1044" s="53">
        <v>18</v>
      </c>
      <c r="F1044" s="6"/>
      <c r="G1044" s="4"/>
      <c r="H1044" s="17" t="s">
        <v>736</v>
      </c>
    </row>
    <row r="1045" spans="1:8" ht="33" customHeight="1">
      <c r="A1045" s="15" t="s">
        <v>258</v>
      </c>
      <c r="B1045" s="19" t="s">
        <v>1</v>
      </c>
      <c r="C1045" s="5" t="s">
        <v>930</v>
      </c>
      <c r="D1045" s="56" t="s">
        <v>163</v>
      </c>
      <c r="E1045" s="53">
        <v>5</v>
      </c>
      <c r="F1045" s="6"/>
      <c r="G1045" s="4"/>
      <c r="H1045" s="17" t="s">
        <v>441</v>
      </c>
    </row>
    <row r="1046" spans="1:8" ht="21.75" customHeight="1">
      <c r="A1046" s="15" t="s">
        <v>1515</v>
      </c>
      <c r="B1046" s="19" t="s">
        <v>1</v>
      </c>
      <c r="C1046" s="10" t="s">
        <v>259</v>
      </c>
      <c r="D1046" s="56" t="s">
        <v>1</v>
      </c>
      <c r="E1046" s="52"/>
      <c r="F1046" s="4"/>
      <c r="G1046" s="4"/>
      <c r="H1046" s="17" t="s">
        <v>1679</v>
      </c>
    </row>
    <row r="1047" spans="1:8" ht="44.25" customHeight="1">
      <c r="A1047" s="15" t="s">
        <v>931</v>
      </c>
      <c r="B1047" s="19" t="s">
        <v>1</v>
      </c>
      <c r="C1047" s="5" t="s">
        <v>1516</v>
      </c>
      <c r="D1047" s="56" t="s">
        <v>1755</v>
      </c>
      <c r="E1047" s="53">
        <v>1</v>
      </c>
      <c r="F1047" s="6"/>
      <c r="G1047" s="4"/>
      <c r="H1047" s="17" t="s">
        <v>1372</v>
      </c>
    </row>
    <row r="1048" spans="1:8" ht="21.75" customHeight="1">
      <c r="A1048" s="15" t="s">
        <v>2179</v>
      </c>
      <c r="B1048" s="19" t="s">
        <v>1</v>
      </c>
      <c r="C1048" s="12" t="s">
        <v>1681</v>
      </c>
      <c r="D1048" s="56" t="s">
        <v>1</v>
      </c>
      <c r="E1048" s="52"/>
      <c r="F1048" s="4"/>
      <c r="G1048" s="4"/>
      <c r="H1048" s="17" t="s">
        <v>1517</v>
      </c>
    </row>
    <row r="1049" spans="1:8" ht="33" customHeight="1">
      <c r="A1049" s="15" t="s">
        <v>2180</v>
      </c>
      <c r="B1049" s="19" t="s">
        <v>1</v>
      </c>
      <c r="C1049" s="5" t="s">
        <v>2479</v>
      </c>
      <c r="D1049" s="56" t="s">
        <v>1755</v>
      </c>
      <c r="E1049" s="53">
        <v>2</v>
      </c>
      <c r="F1049" s="6"/>
      <c r="G1049" s="4"/>
      <c r="H1049" s="17" t="s">
        <v>1682</v>
      </c>
    </row>
    <row r="1050" spans="1:8" ht="21.75" customHeight="1">
      <c r="A1050" s="15" t="s">
        <v>260</v>
      </c>
      <c r="B1050" s="19" t="s">
        <v>1</v>
      </c>
      <c r="C1050" s="5" t="s">
        <v>1082</v>
      </c>
      <c r="D1050" s="56" t="s">
        <v>1755</v>
      </c>
      <c r="E1050" s="53">
        <v>2</v>
      </c>
      <c r="F1050" s="6"/>
      <c r="G1050" s="4"/>
      <c r="H1050" s="17" t="s">
        <v>1083</v>
      </c>
    </row>
    <row r="1051" spans="1:8" ht="21.75" customHeight="1">
      <c r="A1051" s="15" t="s">
        <v>261</v>
      </c>
      <c r="B1051" s="19" t="s">
        <v>1</v>
      </c>
      <c r="C1051" s="12" t="s">
        <v>2480</v>
      </c>
      <c r="D1051" s="56" t="s">
        <v>1</v>
      </c>
      <c r="E1051" s="52"/>
      <c r="F1051" s="4"/>
      <c r="G1051" s="4"/>
      <c r="H1051" s="17" t="s">
        <v>2181</v>
      </c>
    </row>
    <row r="1052" spans="1:8" ht="12.75" customHeight="1">
      <c r="A1052" s="8"/>
      <c r="B1052" s="8"/>
      <c r="C1052" s="8"/>
      <c r="D1052" s="57"/>
      <c r="E1052" s="51"/>
      <c r="F1052" s="11"/>
      <c r="G1052" s="11"/>
      <c r="H1052" s="17"/>
    </row>
    <row r="1053" spans="1:8" ht="5.25" customHeight="1">
      <c r="A1053" s="8"/>
      <c r="B1053" s="8"/>
      <c r="C1053" s="8"/>
      <c r="D1053" s="57"/>
      <c r="E1053" s="51"/>
      <c r="F1053" s="11"/>
      <c r="G1053" s="11"/>
      <c r="H1053" s="17"/>
    </row>
    <row r="1054" spans="1:8" ht="18" customHeight="1">
      <c r="A1054" s="28"/>
      <c r="B1054" s="21"/>
      <c r="C1054" s="21" t="s">
        <v>1759</v>
      </c>
      <c r="D1054" s="7"/>
      <c r="E1054" s="50"/>
      <c r="F1054" s="7"/>
      <c r="G1054" s="31"/>
      <c r="H1054" s="17"/>
    </row>
    <row r="1055" spans="1:8" ht="15.75" customHeight="1">
      <c r="A1055" s="64" t="s">
        <v>2182</v>
      </c>
      <c r="B1055" s="64"/>
      <c r="C1055" s="64"/>
      <c r="D1055" s="64"/>
      <c r="E1055" s="64"/>
      <c r="F1055" s="64"/>
      <c r="G1055" s="64"/>
      <c r="H1055" s="17"/>
    </row>
    <row r="1056" spans="1:7" ht="12.75" customHeight="1">
      <c r="A1056" s="9" t="s">
        <v>342</v>
      </c>
      <c r="B1056" s="3"/>
      <c r="C1056" s="9" t="s">
        <v>154</v>
      </c>
      <c r="D1056" s="3"/>
      <c r="E1056" s="49"/>
      <c r="F1056" s="3"/>
      <c r="G1056" s="14" t="str">
        <f>UPPER("Bill of Quantities")</f>
        <v>BILL OF QUANTITIES</v>
      </c>
    </row>
    <row r="1057" spans="1:7" ht="12.75" customHeight="1">
      <c r="A1057" s="9">
        <f>IF(C1057="","","CONTRACT TITLE: ")</f>
      </c>
      <c r="B1057" s="9"/>
      <c r="C1057" s="61"/>
      <c r="D1057" s="61"/>
      <c r="E1057" s="61"/>
      <c r="F1057" s="61"/>
      <c r="G1057" s="61"/>
    </row>
    <row r="1058" spans="1:7" ht="12.75" customHeight="1">
      <c r="A1058" s="9" t="str">
        <f>IF((B1058&amp;C1058)="","",UPPER("BILL:"))</f>
        <v>BILL:</v>
      </c>
      <c r="B1058" s="3"/>
      <c r="C1058" s="62" t="s">
        <v>22</v>
      </c>
      <c r="D1058" s="62"/>
      <c r="E1058" s="62"/>
      <c r="F1058" s="62"/>
      <c r="G1058" s="62"/>
    </row>
    <row r="1059" spans="1:7" ht="12.75" customHeight="1" hidden="1">
      <c r="A1059" s="9" t="str">
        <f>IF(C1059="","","SERIES:")</f>
        <v>SERIES:</v>
      </c>
      <c r="B1059" s="3"/>
      <c r="C1059" s="62" t="s">
        <v>1751</v>
      </c>
      <c r="D1059" s="62"/>
      <c r="E1059" s="62"/>
      <c r="F1059" s="62"/>
      <c r="G1059" s="62"/>
    </row>
    <row r="1060" spans="1:7" ht="12.75" customHeight="1">
      <c r="A1060" s="9" t="str">
        <f>IF(C1060="","","SECTION:")</f>
        <v>SECTION:</v>
      </c>
      <c r="B1060" s="3"/>
      <c r="C1060" s="63" t="s">
        <v>1063</v>
      </c>
      <c r="D1060" s="63"/>
      <c r="E1060" s="63"/>
      <c r="F1060" s="63"/>
      <c r="G1060" s="63"/>
    </row>
    <row r="1061" spans="1:8" ht="28.5" customHeight="1">
      <c r="A1061" s="2" t="s">
        <v>2</v>
      </c>
      <c r="B1061" s="20" t="s">
        <v>1916</v>
      </c>
      <c r="C1061" s="2" t="s">
        <v>152</v>
      </c>
      <c r="D1061" s="2" t="s">
        <v>0</v>
      </c>
      <c r="E1061" s="2" t="s">
        <v>1293</v>
      </c>
      <c r="F1061" s="2" t="s">
        <v>640</v>
      </c>
      <c r="G1061" s="2" t="s">
        <v>1426</v>
      </c>
      <c r="H1061" s="18" t="s">
        <v>982</v>
      </c>
    </row>
    <row r="1062" spans="1:7" ht="4.5" customHeight="1">
      <c r="A1062" s="1"/>
      <c r="B1062" s="1"/>
      <c r="C1062" s="1"/>
      <c r="D1062" s="1"/>
      <c r="E1062" s="1"/>
      <c r="F1062" s="1"/>
      <c r="G1062" s="1"/>
    </row>
    <row r="1063" spans="1:7" ht="18" customHeight="1">
      <c r="A1063" s="22"/>
      <c r="B1063" s="23"/>
      <c r="C1063" s="23" t="s">
        <v>1135</v>
      </c>
      <c r="D1063" s="13"/>
      <c r="E1063" s="51"/>
      <c r="F1063" s="22"/>
      <c r="G1063" s="29"/>
    </row>
    <row r="1064" spans="1:7" ht="4.5" customHeight="1">
      <c r="A1064" s="22"/>
      <c r="B1064" s="13"/>
      <c r="C1064" s="13"/>
      <c r="D1064" s="13"/>
      <c r="E1064" s="51"/>
      <c r="F1064" s="13"/>
      <c r="G1064" s="30"/>
    </row>
    <row r="1065" spans="1:8" ht="102" customHeight="1">
      <c r="A1065" s="15" t="s">
        <v>1</v>
      </c>
      <c r="B1065" s="19" t="s">
        <v>1</v>
      </c>
      <c r="C1065" s="5" t="s">
        <v>2481</v>
      </c>
      <c r="D1065" s="56" t="s">
        <v>1</v>
      </c>
      <c r="E1065" s="52"/>
      <c r="F1065" s="4"/>
      <c r="G1065" s="4"/>
      <c r="H1065" s="17" t="s">
        <v>2019</v>
      </c>
    </row>
    <row r="1066" spans="1:8" ht="33" customHeight="1">
      <c r="A1066" s="15" t="s">
        <v>932</v>
      </c>
      <c r="B1066" s="19" t="s">
        <v>1</v>
      </c>
      <c r="C1066" s="5" t="s">
        <v>933</v>
      </c>
      <c r="D1066" s="56" t="s">
        <v>1</v>
      </c>
      <c r="E1066" s="52"/>
      <c r="F1066" s="4"/>
      <c r="G1066" s="4"/>
      <c r="H1066" s="17" t="s">
        <v>262</v>
      </c>
    </row>
    <row r="1067" spans="1:8" ht="83.25" customHeight="1">
      <c r="A1067" s="15" t="s">
        <v>1859</v>
      </c>
      <c r="B1067" s="19" t="s">
        <v>1</v>
      </c>
      <c r="C1067" s="10" t="s">
        <v>2482</v>
      </c>
      <c r="D1067" s="56" t="s">
        <v>1</v>
      </c>
      <c r="E1067" s="52"/>
      <c r="F1067" s="4"/>
      <c r="G1067" s="4"/>
      <c r="H1067" s="17" t="s">
        <v>1683</v>
      </c>
    </row>
    <row r="1068" spans="1:8" ht="33" customHeight="1">
      <c r="A1068" s="15" t="s">
        <v>1685</v>
      </c>
      <c r="B1068" s="19" t="s">
        <v>1</v>
      </c>
      <c r="C1068" s="5" t="s">
        <v>263</v>
      </c>
      <c r="D1068" s="56" t="s">
        <v>1755</v>
      </c>
      <c r="E1068" s="53">
        <v>1</v>
      </c>
      <c r="F1068" s="6"/>
      <c r="G1068" s="4"/>
      <c r="H1068" s="17" t="s">
        <v>264</v>
      </c>
    </row>
    <row r="1069" spans="1:8" ht="33" customHeight="1">
      <c r="A1069" s="15" t="s">
        <v>2344</v>
      </c>
      <c r="B1069" s="19" t="s">
        <v>1</v>
      </c>
      <c r="C1069" s="5" t="s">
        <v>1684</v>
      </c>
      <c r="D1069" s="56" t="s">
        <v>1755</v>
      </c>
      <c r="E1069" s="53">
        <v>1</v>
      </c>
      <c r="F1069" s="6"/>
      <c r="G1069" s="4"/>
      <c r="H1069" s="17" t="s">
        <v>2483</v>
      </c>
    </row>
    <row r="1070" spans="1:7" ht="12.75" customHeight="1">
      <c r="A1070" s="8"/>
      <c r="B1070" s="8"/>
      <c r="C1070" s="8"/>
      <c r="D1070" s="57"/>
      <c r="E1070" s="51"/>
      <c r="F1070" s="11"/>
      <c r="G1070" s="11"/>
    </row>
    <row r="1071" spans="1:7" ht="12.75" customHeight="1">
      <c r="A1071" s="8"/>
      <c r="B1071" s="8"/>
      <c r="C1071" s="8"/>
      <c r="D1071" s="57"/>
      <c r="E1071" s="51"/>
      <c r="F1071" s="11"/>
      <c r="G1071" s="11"/>
    </row>
    <row r="1072" spans="1:7" ht="12.75" customHeight="1">
      <c r="A1072" s="8"/>
      <c r="B1072" s="8"/>
      <c r="C1072" s="8"/>
      <c r="D1072" s="57"/>
      <c r="E1072" s="51"/>
      <c r="F1072" s="11"/>
      <c r="G1072" s="11"/>
    </row>
    <row r="1073" spans="1:7" ht="12.75" customHeight="1">
      <c r="A1073" s="8"/>
      <c r="B1073" s="8"/>
      <c r="C1073" s="8"/>
      <c r="D1073" s="57"/>
      <c r="E1073" s="51"/>
      <c r="F1073" s="11"/>
      <c r="G1073" s="11"/>
    </row>
    <row r="1074" spans="1:7" ht="12.75" customHeight="1">
      <c r="A1074" s="8"/>
      <c r="B1074" s="8"/>
      <c r="C1074" s="8"/>
      <c r="D1074" s="57"/>
      <c r="E1074" s="51"/>
      <c r="F1074" s="11"/>
      <c r="G1074" s="11"/>
    </row>
    <row r="1075" spans="1:7" ht="12.75" customHeight="1">
      <c r="A1075" s="8"/>
      <c r="B1075" s="8"/>
      <c r="C1075" s="8"/>
      <c r="D1075" s="57"/>
      <c r="E1075" s="51"/>
      <c r="F1075" s="11"/>
      <c r="G1075" s="11"/>
    </row>
    <row r="1076" spans="1:7" ht="12.75" customHeight="1">
      <c r="A1076" s="8"/>
      <c r="B1076" s="8"/>
      <c r="C1076" s="8"/>
      <c r="D1076" s="57"/>
      <c r="E1076" s="51"/>
      <c r="F1076" s="11"/>
      <c r="G1076" s="11"/>
    </row>
    <row r="1077" spans="1:7" ht="12.75" customHeight="1">
      <c r="A1077" s="8"/>
      <c r="B1077" s="8"/>
      <c r="C1077" s="8"/>
      <c r="D1077" s="57"/>
      <c r="E1077" s="51"/>
      <c r="F1077" s="11"/>
      <c r="G1077" s="11"/>
    </row>
    <row r="1078" spans="1:7" ht="12.75" customHeight="1">
      <c r="A1078" s="8"/>
      <c r="B1078" s="8"/>
      <c r="C1078" s="8"/>
      <c r="D1078" s="57"/>
      <c r="E1078" s="51"/>
      <c r="F1078" s="11"/>
      <c r="G1078" s="11"/>
    </row>
    <row r="1079" spans="1:7" ht="12.75" customHeight="1">
      <c r="A1079" s="8"/>
      <c r="B1079" s="8"/>
      <c r="C1079" s="8"/>
      <c r="D1079" s="57"/>
      <c r="E1079" s="51"/>
      <c r="F1079" s="11"/>
      <c r="G1079" s="11"/>
    </row>
    <row r="1080" spans="1:7" ht="12.75" customHeight="1">
      <c r="A1080" s="8"/>
      <c r="B1080" s="8"/>
      <c r="C1080" s="8"/>
      <c r="D1080" s="57"/>
      <c r="E1080" s="51"/>
      <c r="F1080" s="11"/>
      <c r="G1080" s="11"/>
    </row>
    <row r="1081" spans="1:7" ht="12.75" customHeight="1">
      <c r="A1081" s="8"/>
      <c r="B1081" s="8"/>
      <c r="C1081" s="8"/>
      <c r="D1081" s="57"/>
      <c r="E1081" s="51"/>
      <c r="F1081" s="11"/>
      <c r="G1081" s="11"/>
    </row>
    <row r="1082" spans="1:7" ht="12.75" customHeight="1">
      <c r="A1082" s="8"/>
      <c r="B1082" s="8"/>
      <c r="C1082" s="8"/>
      <c r="D1082" s="57"/>
      <c r="E1082" s="51"/>
      <c r="F1082" s="11"/>
      <c r="G1082" s="11"/>
    </row>
    <row r="1083" spans="1:7" ht="12.75" customHeight="1">
      <c r="A1083" s="8"/>
      <c r="B1083" s="8"/>
      <c r="C1083" s="8"/>
      <c r="D1083" s="57"/>
      <c r="E1083" s="51"/>
      <c r="F1083" s="11"/>
      <c r="G1083" s="11"/>
    </row>
    <row r="1084" spans="1:7" ht="12.75" customHeight="1">
      <c r="A1084" s="8"/>
      <c r="B1084" s="8"/>
      <c r="C1084" s="8"/>
      <c r="D1084" s="57"/>
      <c r="E1084" s="51"/>
      <c r="F1084" s="11"/>
      <c r="G1084" s="11"/>
    </row>
    <row r="1085" spans="1:7" ht="12.75" customHeight="1">
      <c r="A1085" s="8"/>
      <c r="B1085" s="8"/>
      <c r="C1085" s="8"/>
      <c r="D1085" s="57"/>
      <c r="E1085" s="51"/>
      <c r="F1085" s="11"/>
      <c r="G1085" s="11"/>
    </row>
    <row r="1086" spans="1:7" ht="12.75" customHeight="1">
      <c r="A1086" s="8"/>
      <c r="B1086" s="8"/>
      <c r="C1086" s="8"/>
      <c r="D1086" s="57"/>
      <c r="E1086" s="51"/>
      <c r="F1086" s="11"/>
      <c r="G1086" s="11"/>
    </row>
    <row r="1087" spans="1:7" ht="12.75" customHeight="1">
      <c r="A1087" s="8"/>
      <c r="B1087" s="8"/>
      <c r="C1087" s="8"/>
      <c r="D1087" s="57"/>
      <c r="E1087" s="51"/>
      <c r="F1087" s="11"/>
      <c r="G1087" s="11"/>
    </row>
    <row r="1088" spans="1:7" ht="12.75" customHeight="1">
      <c r="A1088" s="8"/>
      <c r="B1088" s="8"/>
      <c r="C1088" s="8"/>
      <c r="D1088" s="57"/>
      <c r="E1088" s="51"/>
      <c r="F1088" s="11"/>
      <c r="G1088" s="11"/>
    </row>
    <row r="1089" spans="1:7" ht="12.75" customHeight="1">
      <c r="A1089" s="8"/>
      <c r="B1089" s="8"/>
      <c r="C1089" s="8"/>
      <c r="D1089" s="57"/>
      <c r="E1089" s="51"/>
      <c r="F1089" s="11"/>
      <c r="G1089" s="11"/>
    </row>
    <row r="1090" spans="1:7" ht="12.75" customHeight="1">
      <c r="A1090" s="8"/>
      <c r="B1090" s="8"/>
      <c r="C1090" s="8"/>
      <c r="D1090" s="57"/>
      <c r="E1090" s="51"/>
      <c r="F1090" s="11"/>
      <c r="G1090" s="11"/>
    </row>
    <row r="1091" spans="1:7" ht="12.75" customHeight="1">
      <c r="A1091" s="8"/>
      <c r="B1091" s="8"/>
      <c r="C1091" s="8"/>
      <c r="D1091" s="57"/>
      <c r="E1091" s="51"/>
      <c r="F1091" s="11"/>
      <c r="G1091" s="11"/>
    </row>
    <row r="1092" spans="1:7" ht="12.75" customHeight="1">
      <c r="A1092" s="8"/>
      <c r="B1092" s="8"/>
      <c r="C1092" s="8"/>
      <c r="D1092" s="57"/>
      <c r="E1092" s="51"/>
      <c r="F1092" s="11"/>
      <c r="G1092" s="11"/>
    </row>
    <row r="1093" spans="1:7" ht="12.75" customHeight="1">
      <c r="A1093" s="8"/>
      <c r="B1093" s="8"/>
      <c r="C1093" s="8"/>
      <c r="D1093" s="57"/>
      <c r="E1093" s="51"/>
      <c r="F1093" s="11"/>
      <c r="G1093" s="11"/>
    </row>
    <row r="1094" spans="1:7" ht="12.75" customHeight="1">
      <c r="A1094" s="8"/>
      <c r="B1094" s="8"/>
      <c r="C1094" s="8"/>
      <c r="D1094" s="57"/>
      <c r="E1094" s="51"/>
      <c r="F1094" s="11"/>
      <c r="G1094" s="11"/>
    </row>
    <row r="1095" spans="1:7" ht="12.75" customHeight="1">
      <c r="A1095" s="8"/>
      <c r="B1095" s="8"/>
      <c r="C1095" s="8"/>
      <c r="D1095" s="57"/>
      <c r="E1095" s="51"/>
      <c r="F1095" s="11"/>
      <c r="G1095" s="11"/>
    </row>
    <row r="1096" spans="1:7" ht="12.75" customHeight="1">
      <c r="A1096" s="8"/>
      <c r="B1096" s="8"/>
      <c r="C1096" s="8"/>
      <c r="D1096" s="57"/>
      <c r="E1096" s="51"/>
      <c r="F1096" s="11"/>
      <c r="G1096" s="11"/>
    </row>
    <row r="1097" spans="1:7" ht="12.75" customHeight="1">
      <c r="A1097" s="8"/>
      <c r="B1097" s="8"/>
      <c r="C1097" s="8"/>
      <c r="D1097" s="57"/>
      <c r="E1097" s="51"/>
      <c r="F1097" s="11"/>
      <c r="G1097" s="11"/>
    </row>
    <row r="1098" spans="1:7" ht="12.75" customHeight="1">
      <c r="A1098" s="8"/>
      <c r="B1098" s="8"/>
      <c r="C1098" s="8"/>
      <c r="D1098" s="57"/>
      <c r="E1098" s="51"/>
      <c r="F1098" s="11"/>
      <c r="G1098" s="11"/>
    </row>
    <row r="1099" spans="1:7" ht="12.75" customHeight="1">
      <c r="A1099" s="8"/>
      <c r="B1099" s="8"/>
      <c r="C1099" s="8"/>
      <c r="D1099" s="57"/>
      <c r="E1099" s="51"/>
      <c r="F1099" s="11"/>
      <c r="G1099" s="11"/>
    </row>
    <row r="1100" spans="1:7" ht="6" customHeight="1">
      <c r="A1100" s="8"/>
      <c r="B1100" s="8"/>
      <c r="C1100" s="8"/>
      <c r="D1100" s="57"/>
      <c r="E1100" s="51"/>
      <c r="F1100" s="11"/>
      <c r="G1100" s="11"/>
    </row>
    <row r="1101" spans="1:7" ht="18" customHeight="1">
      <c r="A1101" s="26" t="str">
        <f>"TOTAL FOR "&amp;UPPER("Section")&amp;"  3.15 CARRIED FORWARD TO SUMMARY"</f>
        <v>TOTAL FOR SECTION  3.15 CARRIED FORWARD TO SUMMARY</v>
      </c>
      <c r="B1101" s="7"/>
      <c r="C1101" s="7"/>
      <c r="D1101" s="7"/>
      <c r="E1101" s="50"/>
      <c r="F1101" s="27"/>
      <c r="G1101" s="25"/>
    </row>
    <row r="1102" spans="1:7" ht="15.75" customHeight="1">
      <c r="A1102" s="64" t="s">
        <v>265</v>
      </c>
      <c r="B1102" s="64"/>
      <c r="C1102" s="64"/>
      <c r="D1102" s="64"/>
      <c r="E1102" s="64"/>
      <c r="F1102" s="64"/>
      <c r="G1102" s="64"/>
    </row>
    <row r="1103" spans="1:7" ht="12.75" customHeight="1">
      <c r="A1103" s="9" t="s">
        <v>342</v>
      </c>
      <c r="B1103" s="3"/>
      <c r="C1103" s="9" t="s">
        <v>154</v>
      </c>
      <c r="D1103" s="3"/>
      <c r="E1103" s="49"/>
      <c r="F1103" s="3"/>
      <c r="G1103" s="14" t="str">
        <f>UPPER("Bill of Quantities")</f>
        <v>BILL OF QUANTITIES</v>
      </c>
    </row>
    <row r="1104" spans="1:7" ht="12.75" customHeight="1">
      <c r="A1104" s="9">
        <f>IF(C1104="","","CONTRACT TITLE: ")</f>
      </c>
      <c r="B1104" s="9"/>
      <c r="C1104" s="61"/>
      <c r="D1104" s="61"/>
      <c r="E1104" s="61"/>
      <c r="F1104" s="61"/>
      <c r="G1104" s="61"/>
    </row>
    <row r="1105" spans="1:7" ht="12.75" customHeight="1">
      <c r="A1105" s="9" t="str">
        <f>IF((B1105&amp;C1105)="","",UPPER("BILL:"))</f>
        <v>BILL:</v>
      </c>
      <c r="B1105" s="3"/>
      <c r="C1105" s="62" t="s">
        <v>22</v>
      </c>
      <c r="D1105" s="62"/>
      <c r="E1105" s="62"/>
      <c r="F1105" s="62"/>
      <c r="G1105" s="62"/>
    </row>
    <row r="1106" spans="1:7" ht="12.75" customHeight="1" hidden="1">
      <c r="A1106" s="9" t="str">
        <f>IF(C1106="","","SERIES:")</f>
        <v>SERIES:</v>
      </c>
      <c r="B1106" s="3"/>
      <c r="C1106" s="62" t="s">
        <v>1751</v>
      </c>
      <c r="D1106" s="62"/>
      <c r="E1106" s="62"/>
      <c r="F1106" s="62"/>
      <c r="G1106" s="62"/>
    </row>
    <row r="1107" spans="1:7" ht="12.75" customHeight="1">
      <c r="A1107" s="9" t="str">
        <f>IF(C1107="","","SECTION:")</f>
        <v>SECTION:</v>
      </c>
      <c r="B1107" s="3"/>
      <c r="C1107" s="63" t="s">
        <v>2294</v>
      </c>
      <c r="D1107" s="63"/>
      <c r="E1107" s="63"/>
      <c r="F1107" s="63"/>
      <c r="G1107" s="63"/>
    </row>
    <row r="1108" spans="1:8" ht="28.5" customHeight="1">
      <c r="A1108" s="2" t="s">
        <v>2</v>
      </c>
      <c r="B1108" s="20" t="s">
        <v>1916</v>
      </c>
      <c r="C1108" s="2" t="s">
        <v>152</v>
      </c>
      <c r="D1108" s="2" t="s">
        <v>0</v>
      </c>
      <c r="E1108" s="2" t="s">
        <v>1293</v>
      </c>
      <c r="F1108" s="2" t="s">
        <v>640</v>
      </c>
      <c r="G1108" s="2" t="s">
        <v>1426</v>
      </c>
      <c r="H1108" s="18" t="s">
        <v>982</v>
      </c>
    </row>
    <row r="1109" spans="1:7" ht="4.5" customHeight="1">
      <c r="A1109" s="1"/>
      <c r="B1109" s="1"/>
      <c r="C1109" s="1"/>
      <c r="D1109" s="1"/>
      <c r="E1109" s="1"/>
      <c r="F1109" s="1"/>
      <c r="G1109" s="1"/>
    </row>
    <row r="1110" spans="1:8" ht="21.75" customHeight="1">
      <c r="A1110" s="15" t="s">
        <v>2485</v>
      </c>
      <c r="B1110" s="19" t="s">
        <v>1</v>
      </c>
      <c r="C1110" s="12" t="s">
        <v>1860</v>
      </c>
      <c r="D1110" s="56" t="s">
        <v>1</v>
      </c>
      <c r="E1110" s="52"/>
      <c r="F1110" s="4"/>
      <c r="G1110" s="4"/>
      <c r="H1110" s="17" t="s">
        <v>589</v>
      </c>
    </row>
    <row r="1111" spans="1:8" ht="21.75" customHeight="1">
      <c r="A1111" s="15" t="s">
        <v>1687</v>
      </c>
      <c r="B1111" s="19" t="s">
        <v>1</v>
      </c>
      <c r="C1111" s="10" t="s">
        <v>1861</v>
      </c>
      <c r="D1111" s="56" t="s">
        <v>1</v>
      </c>
      <c r="E1111" s="52"/>
      <c r="F1111" s="4"/>
      <c r="G1111" s="4"/>
      <c r="H1111" s="17" t="s">
        <v>266</v>
      </c>
    </row>
    <row r="1112" spans="1:8" ht="33" customHeight="1">
      <c r="A1112" s="15" t="s">
        <v>440</v>
      </c>
      <c r="B1112" s="19" t="s">
        <v>1</v>
      </c>
      <c r="C1112" s="5" t="s">
        <v>1518</v>
      </c>
      <c r="D1112" s="56" t="s">
        <v>1924</v>
      </c>
      <c r="E1112" s="52">
        <v>10</v>
      </c>
      <c r="F1112" s="6"/>
      <c r="G1112" s="59" t="s">
        <v>1921</v>
      </c>
      <c r="H1112" s="17" t="s">
        <v>1686</v>
      </c>
    </row>
    <row r="1113" spans="1:8" ht="21.75" customHeight="1">
      <c r="A1113" s="15" t="s">
        <v>591</v>
      </c>
      <c r="B1113" s="19" t="s">
        <v>1</v>
      </c>
      <c r="C1113" s="12" t="s">
        <v>1862</v>
      </c>
      <c r="D1113" s="56" t="s">
        <v>1</v>
      </c>
      <c r="E1113" s="52"/>
      <c r="F1113" s="4"/>
      <c r="G1113" s="4"/>
      <c r="H1113" s="17" t="s">
        <v>1863</v>
      </c>
    </row>
    <row r="1114" spans="1:8" ht="44.25" customHeight="1">
      <c r="A1114" s="15" t="s">
        <v>439</v>
      </c>
      <c r="B1114" s="19" t="s">
        <v>1</v>
      </c>
      <c r="C1114" s="10" t="s">
        <v>2484</v>
      </c>
      <c r="D1114" s="56" t="s">
        <v>1</v>
      </c>
      <c r="E1114" s="52"/>
      <c r="F1114" s="4"/>
      <c r="G1114" s="4"/>
      <c r="H1114" s="17" t="s">
        <v>2346</v>
      </c>
    </row>
    <row r="1115" spans="1:8" ht="21.75" customHeight="1">
      <c r="A1115" s="15" t="s">
        <v>267</v>
      </c>
      <c r="B1115" s="19" t="s">
        <v>1</v>
      </c>
      <c r="C1115" s="5" t="s">
        <v>592</v>
      </c>
      <c r="D1115" s="56" t="s">
        <v>1755</v>
      </c>
      <c r="E1115" s="53">
        <v>2</v>
      </c>
      <c r="F1115" s="6"/>
      <c r="G1115" s="4"/>
      <c r="H1115" s="17" t="s">
        <v>90</v>
      </c>
    </row>
    <row r="1116" spans="1:7" ht="12.75" customHeight="1">
      <c r="A1116" s="8"/>
      <c r="B1116" s="8"/>
      <c r="C1116" s="8"/>
      <c r="D1116" s="57"/>
      <c r="E1116" s="51"/>
      <c r="F1116" s="11"/>
      <c r="G1116" s="11"/>
    </row>
    <row r="1117" spans="1:7" ht="12.75" customHeight="1">
      <c r="A1117" s="8"/>
      <c r="B1117" s="8"/>
      <c r="C1117" s="8"/>
      <c r="D1117" s="57"/>
      <c r="E1117" s="51"/>
      <c r="F1117" s="11"/>
      <c r="G1117" s="11"/>
    </row>
    <row r="1118" spans="1:7" ht="12.75" customHeight="1">
      <c r="A1118" s="8"/>
      <c r="B1118" s="8"/>
      <c r="C1118" s="8"/>
      <c r="D1118" s="57"/>
      <c r="E1118" s="51"/>
      <c r="F1118" s="11"/>
      <c r="G1118" s="11"/>
    </row>
    <row r="1119" spans="1:7" ht="12.75" customHeight="1">
      <c r="A1119" s="8"/>
      <c r="B1119" s="8"/>
      <c r="C1119" s="8"/>
      <c r="D1119" s="57"/>
      <c r="E1119" s="51"/>
      <c r="F1119" s="11"/>
      <c r="G1119" s="11"/>
    </row>
    <row r="1120" spans="1:7" ht="12.75" customHeight="1">
      <c r="A1120" s="8"/>
      <c r="B1120" s="8"/>
      <c r="C1120" s="8"/>
      <c r="D1120" s="57"/>
      <c r="E1120" s="51"/>
      <c r="F1120" s="11"/>
      <c r="G1120" s="11"/>
    </row>
    <row r="1121" spans="1:7" ht="12.75" customHeight="1">
      <c r="A1121" s="8"/>
      <c r="B1121" s="8"/>
      <c r="C1121" s="8"/>
      <c r="D1121" s="57"/>
      <c r="E1121" s="51"/>
      <c r="F1121" s="11"/>
      <c r="G1121" s="11"/>
    </row>
    <row r="1122" spans="1:7" ht="12.75" customHeight="1">
      <c r="A1122" s="8"/>
      <c r="B1122" s="8"/>
      <c r="C1122" s="8"/>
      <c r="D1122" s="57"/>
      <c r="E1122" s="51"/>
      <c r="F1122" s="11"/>
      <c r="G1122" s="11"/>
    </row>
    <row r="1123" spans="1:7" ht="12.75" customHeight="1">
      <c r="A1123" s="8"/>
      <c r="B1123" s="8"/>
      <c r="C1123" s="8"/>
      <c r="D1123" s="57"/>
      <c r="E1123" s="51"/>
      <c r="F1123" s="11"/>
      <c r="G1123" s="11"/>
    </row>
    <row r="1124" spans="1:7" ht="12.75" customHeight="1">
      <c r="A1124" s="8"/>
      <c r="B1124" s="8"/>
      <c r="C1124" s="8"/>
      <c r="D1124" s="57"/>
      <c r="E1124" s="51"/>
      <c r="F1124" s="11"/>
      <c r="G1124" s="11"/>
    </row>
    <row r="1125" spans="1:7" ht="12.75" customHeight="1">
      <c r="A1125" s="8"/>
      <c r="B1125" s="8"/>
      <c r="C1125" s="8"/>
      <c r="D1125" s="57"/>
      <c r="E1125" s="51"/>
      <c r="F1125" s="11"/>
      <c r="G1125" s="11"/>
    </row>
    <row r="1126" spans="1:7" ht="12.75" customHeight="1">
      <c r="A1126" s="8"/>
      <c r="B1126" s="8"/>
      <c r="C1126" s="8"/>
      <c r="D1126" s="57"/>
      <c r="E1126" s="51"/>
      <c r="F1126" s="11"/>
      <c r="G1126" s="11"/>
    </row>
    <row r="1127" spans="1:7" ht="12.75" customHeight="1">
      <c r="A1127" s="8"/>
      <c r="B1127" s="8"/>
      <c r="C1127" s="8"/>
      <c r="D1127" s="57"/>
      <c r="E1127" s="51"/>
      <c r="F1127" s="11"/>
      <c r="G1127" s="11"/>
    </row>
    <row r="1128" spans="1:7" ht="12.75" customHeight="1">
      <c r="A1128" s="8"/>
      <c r="B1128" s="8"/>
      <c r="C1128" s="8"/>
      <c r="D1128" s="57"/>
      <c r="E1128" s="51"/>
      <c r="F1128" s="11"/>
      <c r="G1128" s="11"/>
    </row>
    <row r="1129" spans="1:7" ht="12.75" customHeight="1">
      <c r="A1129" s="8"/>
      <c r="B1129" s="8"/>
      <c r="C1129" s="8"/>
      <c r="D1129" s="57"/>
      <c r="E1129" s="51"/>
      <c r="F1129" s="11"/>
      <c r="G1129" s="11"/>
    </row>
    <row r="1130" spans="1:7" ht="12.75" customHeight="1">
      <c r="A1130" s="8"/>
      <c r="B1130" s="8"/>
      <c r="C1130" s="8"/>
      <c r="D1130" s="57"/>
      <c r="E1130" s="51"/>
      <c r="F1130" s="11"/>
      <c r="G1130" s="11"/>
    </row>
    <row r="1131" spans="1:7" ht="12.75" customHeight="1">
      <c r="A1131" s="8"/>
      <c r="B1131" s="8"/>
      <c r="C1131" s="8"/>
      <c r="D1131" s="57"/>
      <c r="E1131" s="51"/>
      <c r="F1131" s="11"/>
      <c r="G1131" s="11"/>
    </row>
    <row r="1132" spans="1:7" ht="12.75" customHeight="1">
      <c r="A1132" s="8"/>
      <c r="B1132" s="8"/>
      <c r="C1132" s="8"/>
      <c r="D1132" s="57"/>
      <c r="E1132" s="51"/>
      <c r="F1132" s="11"/>
      <c r="G1132" s="11"/>
    </row>
    <row r="1133" spans="1:7" ht="12.75" customHeight="1">
      <c r="A1133" s="8"/>
      <c r="B1133" s="8"/>
      <c r="C1133" s="8"/>
      <c r="D1133" s="57"/>
      <c r="E1133" s="51"/>
      <c r="F1133" s="11"/>
      <c r="G1133" s="11"/>
    </row>
    <row r="1134" spans="1:7" ht="12.75" customHeight="1">
      <c r="A1134" s="8"/>
      <c r="B1134" s="8"/>
      <c r="C1134" s="8"/>
      <c r="D1134" s="57"/>
      <c r="E1134" s="51"/>
      <c r="F1134" s="11"/>
      <c r="G1134" s="11"/>
    </row>
    <row r="1135" spans="1:7" ht="12.75" customHeight="1">
      <c r="A1135" s="8"/>
      <c r="B1135" s="8"/>
      <c r="C1135" s="8"/>
      <c r="D1135" s="57"/>
      <c r="E1135" s="51"/>
      <c r="F1135" s="11"/>
      <c r="G1135" s="11"/>
    </row>
    <row r="1136" spans="1:7" ht="12.75" customHeight="1">
      <c r="A1136" s="8"/>
      <c r="B1136" s="8"/>
      <c r="C1136" s="8"/>
      <c r="D1136" s="57"/>
      <c r="E1136" s="51"/>
      <c r="F1136" s="11"/>
      <c r="G1136" s="11"/>
    </row>
    <row r="1137" spans="1:7" ht="12.75" customHeight="1">
      <c r="A1137" s="8"/>
      <c r="B1137" s="8"/>
      <c r="C1137" s="8"/>
      <c r="D1137" s="57"/>
      <c r="E1137" s="51"/>
      <c r="F1137" s="11"/>
      <c r="G1137" s="11"/>
    </row>
    <row r="1138" spans="1:7" ht="12.75" customHeight="1">
      <c r="A1138" s="8"/>
      <c r="B1138" s="8"/>
      <c r="C1138" s="8"/>
      <c r="D1138" s="57"/>
      <c r="E1138" s="51"/>
      <c r="F1138" s="11"/>
      <c r="G1138" s="11"/>
    </row>
    <row r="1139" spans="1:7" ht="12.75" customHeight="1">
      <c r="A1139" s="8"/>
      <c r="B1139" s="8"/>
      <c r="C1139" s="8"/>
      <c r="D1139" s="57"/>
      <c r="E1139" s="51"/>
      <c r="F1139" s="11"/>
      <c r="G1139" s="11"/>
    </row>
    <row r="1140" spans="1:7" ht="12.75" customHeight="1">
      <c r="A1140" s="8"/>
      <c r="B1140" s="8"/>
      <c r="C1140" s="8"/>
      <c r="D1140" s="57"/>
      <c r="E1140" s="51"/>
      <c r="F1140" s="11"/>
      <c r="G1140" s="11"/>
    </row>
    <row r="1141" spans="1:7" ht="12.75" customHeight="1">
      <c r="A1141" s="8"/>
      <c r="B1141" s="8"/>
      <c r="C1141" s="8"/>
      <c r="D1141" s="57"/>
      <c r="E1141" s="51"/>
      <c r="F1141" s="11"/>
      <c r="G1141" s="11"/>
    </row>
    <row r="1142" spans="1:7" ht="12.75" customHeight="1">
      <c r="A1142" s="8"/>
      <c r="B1142" s="8"/>
      <c r="C1142" s="8"/>
      <c r="D1142" s="57"/>
      <c r="E1142" s="51"/>
      <c r="F1142" s="11"/>
      <c r="G1142" s="11"/>
    </row>
    <row r="1143" spans="1:7" ht="12.75" customHeight="1">
      <c r="A1143" s="8"/>
      <c r="B1143" s="8"/>
      <c r="C1143" s="8"/>
      <c r="D1143" s="57"/>
      <c r="E1143" s="51"/>
      <c r="F1143" s="11"/>
      <c r="G1143" s="11"/>
    </row>
    <row r="1144" spans="1:7" ht="12.75" customHeight="1">
      <c r="A1144" s="8"/>
      <c r="B1144" s="8"/>
      <c r="C1144" s="8"/>
      <c r="D1144" s="57"/>
      <c r="E1144" s="51"/>
      <c r="F1144" s="11"/>
      <c r="G1144" s="11"/>
    </row>
    <row r="1145" spans="1:7" ht="12.75" customHeight="1">
      <c r="A1145" s="8"/>
      <c r="B1145" s="8"/>
      <c r="C1145" s="8"/>
      <c r="D1145" s="57"/>
      <c r="E1145" s="51"/>
      <c r="F1145" s="11"/>
      <c r="G1145" s="11"/>
    </row>
    <row r="1146" spans="1:7" ht="12.75" customHeight="1">
      <c r="A1146" s="8"/>
      <c r="B1146" s="8"/>
      <c r="C1146" s="8"/>
      <c r="D1146" s="57"/>
      <c r="E1146" s="51"/>
      <c r="F1146" s="11"/>
      <c r="G1146" s="11"/>
    </row>
    <row r="1147" spans="1:7" ht="12.75" customHeight="1">
      <c r="A1147" s="8"/>
      <c r="B1147" s="8"/>
      <c r="C1147" s="8"/>
      <c r="D1147" s="57"/>
      <c r="E1147" s="51"/>
      <c r="F1147" s="11"/>
      <c r="G1147" s="11"/>
    </row>
    <row r="1148" spans="1:7" ht="12.75" customHeight="1">
      <c r="A1148" s="8"/>
      <c r="B1148" s="8"/>
      <c r="C1148" s="8"/>
      <c r="D1148" s="57"/>
      <c r="E1148" s="51"/>
      <c r="F1148" s="11"/>
      <c r="G1148" s="11"/>
    </row>
    <row r="1149" spans="1:7" ht="12.75" customHeight="1">
      <c r="A1149" s="8"/>
      <c r="B1149" s="8"/>
      <c r="C1149" s="8"/>
      <c r="D1149" s="57"/>
      <c r="E1149" s="51"/>
      <c r="F1149" s="11"/>
      <c r="G1149" s="11"/>
    </row>
    <row r="1150" spans="1:7" ht="12.75" customHeight="1">
      <c r="A1150" s="8"/>
      <c r="B1150" s="8"/>
      <c r="C1150" s="8"/>
      <c r="D1150" s="57"/>
      <c r="E1150" s="51"/>
      <c r="F1150" s="11"/>
      <c r="G1150" s="11"/>
    </row>
    <row r="1151" spans="1:7" ht="12.75" customHeight="1">
      <c r="A1151" s="8"/>
      <c r="B1151" s="8"/>
      <c r="C1151" s="8"/>
      <c r="D1151" s="57"/>
      <c r="E1151" s="51"/>
      <c r="F1151" s="11"/>
      <c r="G1151" s="11"/>
    </row>
    <row r="1152" spans="1:7" ht="12.75" customHeight="1">
      <c r="A1152" s="8"/>
      <c r="B1152" s="8"/>
      <c r="C1152" s="8"/>
      <c r="D1152" s="57"/>
      <c r="E1152" s="51"/>
      <c r="F1152" s="11"/>
      <c r="G1152" s="11"/>
    </row>
    <row r="1153" spans="1:7" ht="12.75" customHeight="1">
      <c r="A1153" s="8"/>
      <c r="B1153" s="8"/>
      <c r="C1153" s="8"/>
      <c r="D1153" s="57"/>
      <c r="E1153" s="51"/>
      <c r="F1153" s="11"/>
      <c r="G1153" s="11"/>
    </row>
    <row r="1154" spans="1:7" ht="12.75" customHeight="1">
      <c r="A1154" s="8"/>
      <c r="B1154" s="8"/>
      <c r="C1154" s="8"/>
      <c r="D1154" s="57"/>
      <c r="E1154" s="51"/>
      <c r="F1154" s="11"/>
      <c r="G1154" s="11"/>
    </row>
    <row r="1155" spans="1:7" ht="3.75" customHeight="1">
      <c r="A1155" s="8"/>
      <c r="B1155" s="8"/>
      <c r="C1155" s="8"/>
      <c r="D1155" s="57"/>
      <c r="E1155" s="51"/>
      <c r="F1155" s="11"/>
      <c r="G1155" s="11"/>
    </row>
    <row r="1156" spans="1:7" ht="18" customHeight="1">
      <c r="A1156" s="26" t="str">
        <f>"TOTAL FOR "&amp;UPPER("Section")&amp;"  3.16 CARRIED FORWARD TO SUMMARY"</f>
        <v>TOTAL FOR SECTION  3.16 CARRIED FORWARD TO SUMMARY</v>
      </c>
      <c r="B1156" s="7"/>
      <c r="C1156" s="7"/>
      <c r="D1156" s="7"/>
      <c r="E1156" s="50"/>
      <c r="F1156" s="27"/>
      <c r="G1156" s="25"/>
    </row>
    <row r="1157" spans="1:7" ht="15.75" customHeight="1">
      <c r="A1157" s="64" t="s">
        <v>934</v>
      </c>
      <c r="B1157" s="64"/>
      <c r="C1157" s="64"/>
      <c r="D1157" s="64"/>
      <c r="E1157" s="64"/>
      <c r="F1157" s="64"/>
      <c r="G1157" s="64"/>
    </row>
    <row r="1158" spans="1:7" ht="12.75" customHeight="1">
      <c r="A1158" s="9" t="s">
        <v>342</v>
      </c>
      <c r="B1158" s="3"/>
      <c r="C1158" s="9" t="s">
        <v>154</v>
      </c>
      <c r="D1158" s="3"/>
      <c r="E1158" s="49"/>
      <c r="F1158" s="3"/>
      <c r="G1158" s="14" t="str">
        <f>UPPER("Bill of Quantities")</f>
        <v>BILL OF QUANTITIES</v>
      </c>
    </row>
    <row r="1159" spans="1:7" ht="12.75" customHeight="1">
      <c r="A1159" s="9">
        <f>IF(C1159="","","CONTRACT TITLE: ")</f>
      </c>
      <c r="B1159" s="9"/>
      <c r="C1159" s="61"/>
      <c r="D1159" s="61"/>
      <c r="E1159" s="61"/>
      <c r="F1159" s="61"/>
      <c r="G1159" s="61"/>
    </row>
    <row r="1160" spans="1:7" ht="12.75" customHeight="1">
      <c r="A1160" s="9" t="str">
        <f>IF((B1160&amp;C1160)="","",UPPER("BILL:"))</f>
        <v>BILL:</v>
      </c>
      <c r="B1160" s="3"/>
      <c r="C1160" s="62" t="s">
        <v>22</v>
      </c>
      <c r="D1160" s="62"/>
      <c r="E1160" s="62"/>
      <c r="F1160" s="62"/>
      <c r="G1160" s="62"/>
    </row>
    <row r="1161" spans="1:7" ht="12.75" customHeight="1" hidden="1">
      <c r="A1161" s="9" t="str">
        <f>IF(C1161="","","SERIES:")</f>
        <v>SERIES:</v>
      </c>
      <c r="B1161" s="3"/>
      <c r="C1161" s="62" t="s">
        <v>1751</v>
      </c>
      <c r="D1161" s="62"/>
      <c r="E1161" s="62"/>
      <c r="F1161" s="62"/>
      <c r="G1161" s="62"/>
    </row>
    <row r="1162" spans="1:7" ht="12.75" customHeight="1">
      <c r="A1162" s="9" t="str">
        <f>IF(C1162="","","SECTION:")</f>
        <v>SECTION:</v>
      </c>
      <c r="B1162" s="3"/>
      <c r="C1162" s="63" t="s">
        <v>1519</v>
      </c>
      <c r="D1162" s="63"/>
      <c r="E1162" s="63"/>
      <c r="F1162" s="63"/>
      <c r="G1162" s="63"/>
    </row>
    <row r="1163" spans="1:8" ht="28.5" customHeight="1">
      <c r="A1163" s="2" t="s">
        <v>2</v>
      </c>
      <c r="B1163" s="20" t="s">
        <v>1916</v>
      </c>
      <c r="C1163" s="2" t="s">
        <v>152</v>
      </c>
      <c r="D1163" s="2" t="s">
        <v>0</v>
      </c>
      <c r="E1163" s="2" t="s">
        <v>1293</v>
      </c>
      <c r="F1163" s="2" t="s">
        <v>640</v>
      </c>
      <c r="G1163" s="2" t="s">
        <v>1426</v>
      </c>
      <c r="H1163" s="18" t="s">
        <v>982</v>
      </c>
    </row>
    <row r="1164" spans="1:7" ht="4.5" customHeight="1">
      <c r="A1164" s="1"/>
      <c r="B1164" s="1"/>
      <c r="C1164" s="1"/>
      <c r="D1164" s="1"/>
      <c r="E1164" s="1"/>
      <c r="F1164" s="1"/>
      <c r="G1164" s="1"/>
    </row>
    <row r="1165" spans="1:8" ht="21.75" customHeight="1">
      <c r="A1165" s="15" t="s">
        <v>1234</v>
      </c>
      <c r="B1165" s="19" t="s">
        <v>1</v>
      </c>
      <c r="C1165" s="12" t="s">
        <v>935</v>
      </c>
      <c r="D1165" s="56" t="s">
        <v>1</v>
      </c>
      <c r="E1165" s="52"/>
      <c r="F1165" s="4"/>
      <c r="G1165" s="4"/>
      <c r="H1165" s="17" t="s">
        <v>1235</v>
      </c>
    </row>
    <row r="1166" spans="1:8" ht="21.75" customHeight="1">
      <c r="A1166" s="15" t="s">
        <v>1520</v>
      </c>
      <c r="B1166" s="19" t="s">
        <v>1</v>
      </c>
      <c r="C1166" s="5" t="s">
        <v>593</v>
      </c>
      <c r="D1166" s="56" t="s">
        <v>1</v>
      </c>
      <c r="E1166" s="52"/>
      <c r="F1166" s="4"/>
      <c r="G1166" s="4"/>
      <c r="H1166" s="17" t="s">
        <v>744</v>
      </c>
    </row>
    <row r="1167" spans="1:8" ht="78.75" customHeight="1">
      <c r="A1167" s="15" t="s">
        <v>1</v>
      </c>
      <c r="B1167" s="19" t="s">
        <v>1</v>
      </c>
      <c r="C1167" s="5" t="s">
        <v>444</v>
      </c>
      <c r="D1167" s="56" t="s">
        <v>1</v>
      </c>
      <c r="E1167" s="52"/>
      <c r="F1167" s="4"/>
      <c r="G1167" s="4"/>
      <c r="H1167" s="17" t="s">
        <v>443</v>
      </c>
    </row>
    <row r="1168" spans="1:8" ht="21.75" customHeight="1">
      <c r="A1168" s="15" t="s">
        <v>2183</v>
      </c>
      <c r="B1168" s="19" t="s">
        <v>1</v>
      </c>
      <c r="C1168" s="5" t="s">
        <v>268</v>
      </c>
      <c r="D1168" s="56" t="s">
        <v>1</v>
      </c>
      <c r="E1168" s="52"/>
      <c r="F1168" s="4"/>
      <c r="G1168" s="4"/>
      <c r="H1168" s="17" t="s">
        <v>2347</v>
      </c>
    </row>
    <row r="1169" spans="1:8" ht="44.25" customHeight="1">
      <c r="A1169" s="15" t="s">
        <v>1</v>
      </c>
      <c r="B1169" s="19" t="s">
        <v>1</v>
      </c>
      <c r="C1169" s="5" t="s">
        <v>594</v>
      </c>
      <c r="D1169" s="56" t="s">
        <v>1</v>
      </c>
      <c r="E1169" s="52"/>
      <c r="F1169" s="4"/>
      <c r="G1169" s="4"/>
      <c r="H1169" s="17" t="s">
        <v>1236</v>
      </c>
    </row>
    <row r="1170" spans="1:8" ht="21.75" customHeight="1">
      <c r="A1170" s="15" t="s">
        <v>269</v>
      </c>
      <c r="B1170" s="19" t="s">
        <v>1</v>
      </c>
      <c r="C1170" s="5" t="s">
        <v>2184</v>
      </c>
      <c r="D1170" s="56" t="s">
        <v>1</v>
      </c>
      <c r="E1170" s="52"/>
      <c r="F1170" s="4"/>
      <c r="G1170" s="4"/>
      <c r="H1170" s="17" t="s">
        <v>2020</v>
      </c>
    </row>
    <row r="1171" spans="1:8" ht="67.5" customHeight="1">
      <c r="A1171" s="15" t="s">
        <v>1</v>
      </c>
      <c r="B1171" s="19" t="s">
        <v>1</v>
      </c>
      <c r="C1171" s="5" t="s">
        <v>1374</v>
      </c>
      <c r="D1171" s="56" t="s">
        <v>1</v>
      </c>
      <c r="E1171" s="52"/>
      <c r="F1171" s="4"/>
      <c r="G1171" s="4"/>
      <c r="H1171" s="17" t="s">
        <v>590</v>
      </c>
    </row>
    <row r="1172" spans="1:8" ht="21.75" customHeight="1">
      <c r="A1172" s="15" t="s">
        <v>1864</v>
      </c>
      <c r="B1172" s="19" t="s">
        <v>1</v>
      </c>
      <c r="C1172" s="12" t="s">
        <v>1865</v>
      </c>
      <c r="D1172" s="56" t="s">
        <v>1</v>
      </c>
      <c r="E1172" s="52"/>
      <c r="F1172" s="4"/>
      <c r="G1172" s="4"/>
      <c r="H1172" s="17" t="s">
        <v>595</v>
      </c>
    </row>
    <row r="1173" spans="1:8" ht="55.5" customHeight="1">
      <c r="A1173" s="15" t="s">
        <v>270</v>
      </c>
      <c r="B1173" s="19" t="s">
        <v>1</v>
      </c>
      <c r="C1173" s="10" t="s">
        <v>2348</v>
      </c>
      <c r="D1173" s="56" t="s">
        <v>1</v>
      </c>
      <c r="E1173" s="52"/>
      <c r="F1173" s="4"/>
      <c r="G1173" s="4"/>
      <c r="H1173" s="17" t="s">
        <v>2185</v>
      </c>
    </row>
    <row r="1174" spans="1:8" ht="21.75" customHeight="1">
      <c r="A1174" s="15" t="s">
        <v>1689</v>
      </c>
      <c r="B1174" s="19" t="s">
        <v>1</v>
      </c>
      <c r="C1174" s="5" t="s">
        <v>2186</v>
      </c>
      <c r="D1174" s="56" t="s">
        <v>1924</v>
      </c>
      <c r="E1174" s="53">
        <v>290</v>
      </c>
      <c r="F1174" s="6"/>
      <c r="G1174" s="4"/>
      <c r="H1174" s="17" t="s">
        <v>596</v>
      </c>
    </row>
    <row r="1175" spans="1:8" ht="21.75" customHeight="1">
      <c r="A1175" s="15" t="s">
        <v>2487</v>
      </c>
      <c r="B1175" s="19" t="s">
        <v>1</v>
      </c>
      <c r="C1175" s="5" t="s">
        <v>598</v>
      </c>
      <c r="D1175" s="56" t="s">
        <v>1924</v>
      </c>
      <c r="E1175" s="53">
        <v>330</v>
      </c>
      <c r="F1175" s="6"/>
      <c r="G1175" s="4"/>
      <c r="H1175" s="17" t="s">
        <v>2187</v>
      </c>
    </row>
    <row r="1176" spans="1:8" ht="21.75" customHeight="1">
      <c r="A1176" s="15" t="s">
        <v>2488</v>
      </c>
      <c r="B1176" s="19" t="s">
        <v>1</v>
      </c>
      <c r="C1176" s="12" t="s">
        <v>1521</v>
      </c>
      <c r="D1176" s="56" t="s">
        <v>1</v>
      </c>
      <c r="E1176" s="52"/>
      <c r="F1176" s="4"/>
      <c r="G1176" s="4"/>
      <c r="H1176" s="17" t="s">
        <v>2349</v>
      </c>
    </row>
    <row r="1177" spans="1:8" ht="55.5" customHeight="1">
      <c r="A1177" s="15" t="s">
        <v>1522</v>
      </c>
      <c r="B1177" s="19" t="s">
        <v>1</v>
      </c>
      <c r="C1177" s="10" t="s">
        <v>442</v>
      </c>
      <c r="D1177" s="56" t="s">
        <v>1</v>
      </c>
      <c r="E1177" s="52"/>
      <c r="F1177" s="4"/>
      <c r="G1177" s="4"/>
      <c r="H1177" s="17" t="s">
        <v>2350</v>
      </c>
    </row>
    <row r="1178" spans="1:8" ht="21.75" customHeight="1">
      <c r="A1178" s="15" t="s">
        <v>1523</v>
      </c>
      <c r="B1178" s="19" t="s">
        <v>1</v>
      </c>
      <c r="C1178" s="5" t="s">
        <v>2351</v>
      </c>
      <c r="D1178" s="56" t="s">
        <v>1924</v>
      </c>
      <c r="E1178" s="53">
        <v>90</v>
      </c>
      <c r="F1178" s="6"/>
      <c r="G1178" s="4"/>
      <c r="H1178" s="17" t="s">
        <v>445</v>
      </c>
    </row>
    <row r="1179" spans="1:8" ht="21.75" customHeight="1">
      <c r="A1179" s="15" t="s">
        <v>2188</v>
      </c>
      <c r="B1179" s="19" t="s">
        <v>1</v>
      </c>
      <c r="C1179" s="5" t="s">
        <v>2486</v>
      </c>
      <c r="D1179" s="56" t="s">
        <v>1924</v>
      </c>
      <c r="E1179" s="53">
        <v>15</v>
      </c>
      <c r="F1179" s="6"/>
      <c r="G1179" s="4"/>
      <c r="H1179" s="17" t="s">
        <v>745</v>
      </c>
    </row>
    <row r="1180" spans="1:8" ht="21.75" customHeight="1">
      <c r="A1180" s="15" t="s">
        <v>747</v>
      </c>
      <c r="B1180" s="19" t="s">
        <v>1</v>
      </c>
      <c r="C1180" s="12" t="s">
        <v>748</v>
      </c>
      <c r="D1180" s="56" t="s">
        <v>1</v>
      </c>
      <c r="E1180" s="52"/>
      <c r="F1180" s="4"/>
      <c r="G1180" s="4"/>
      <c r="H1180" s="17" t="s">
        <v>597</v>
      </c>
    </row>
    <row r="1181" spans="1:8" ht="55.5" customHeight="1">
      <c r="A1181" s="15" t="s">
        <v>271</v>
      </c>
      <c r="B1181" s="19" t="s">
        <v>1</v>
      </c>
      <c r="C1181" s="10" t="s">
        <v>936</v>
      </c>
      <c r="D1181" s="56" t="s">
        <v>1</v>
      </c>
      <c r="E1181" s="52"/>
      <c r="F1181" s="4"/>
      <c r="G1181" s="4"/>
      <c r="H1181" s="17" t="s">
        <v>1680</v>
      </c>
    </row>
    <row r="1182" spans="1:8" ht="21.75" customHeight="1">
      <c r="A1182" s="15" t="s">
        <v>1375</v>
      </c>
      <c r="B1182" s="19" t="s">
        <v>1</v>
      </c>
      <c r="C1182" s="5" t="s">
        <v>1866</v>
      </c>
      <c r="D1182" s="56" t="s">
        <v>1924</v>
      </c>
      <c r="E1182" s="53">
        <v>10</v>
      </c>
      <c r="F1182" s="6"/>
      <c r="G1182" s="4"/>
      <c r="H1182" s="17" t="s">
        <v>746</v>
      </c>
    </row>
    <row r="1183" spans="1:8" ht="12.75" customHeight="1">
      <c r="A1183" s="8"/>
      <c r="B1183" s="8"/>
      <c r="C1183" s="8"/>
      <c r="D1183" s="57"/>
      <c r="E1183" s="51"/>
      <c r="F1183" s="11"/>
      <c r="G1183" s="11"/>
      <c r="H1183" s="17"/>
    </row>
    <row r="1184" spans="1:8" ht="12.75" customHeight="1">
      <c r="A1184" s="8"/>
      <c r="B1184" s="8"/>
      <c r="C1184" s="8"/>
      <c r="D1184" s="57"/>
      <c r="E1184" s="51"/>
      <c r="F1184" s="11"/>
      <c r="G1184" s="11"/>
      <c r="H1184" s="17"/>
    </row>
    <row r="1185" spans="1:8" ht="12.75" customHeight="1">
      <c r="A1185" s="8"/>
      <c r="B1185" s="8"/>
      <c r="C1185" s="8"/>
      <c r="D1185" s="57"/>
      <c r="E1185" s="51"/>
      <c r="F1185" s="11"/>
      <c r="G1185" s="11"/>
      <c r="H1185" s="17"/>
    </row>
    <row r="1186" spans="1:8" ht="11.25" customHeight="1">
      <c r="A1186" s="8"/>
      <c r="B1186" s="8"/>
      <c r="C1186" s="8"/>
      <c r="D1186" s="57"/>
      <c r="E1186" s="51"/>
      <c r="F1186" s="11"/>
      <c r="G1186" s="11"/>
      <c r="H1186" s="17"/>
    </row>
    <row r="1187" spans="1:8" ht="18" customHeight="1">
      <c r="A1187" s="28"/>
      <c r="B1187" s="21"/>
      <c r="C1187" s="21" t="s">
        <v>1759</v>
      </c>
      <c r="D1187" s="7"/>
      <c r="E1187" s="50"/>
      <c r="F1187" s="7"/>
      <c r="G1187" s="31"/>
      <c r="H1187" s="17"/>
    </row>
    <row r="1188" spans="1:8" ht="15.75" customHeight="1">
      <c r="A1188" s="64" t="s">
        <v>1524</v>
      </c>
      <c r="B1188" s="64"/>
      <c r="C1188" s="64"/>
      <c r="D1188" s="64"/>
      <c r="E1188" s="64"/>
      <c r="F1188" s="64"/>
      <c r="G1188" s="64"/>
      <c r="H1188" s="17"/>
    </row>
    <row r="1189" spans="1:7" ht="12.75" customHeight="1">
      <c r="A1189" s="9" t="s">
        <v>342</v>
      </c>
      <c r="B1189" s="3"/>
      <c r="C1189" s="9" t="s">
        <v>154</v>
      </c>
      <c r="D1189" s="3"/>
      <c r="E1189" s="49"/>
      <c r="F1189" s="3"/>
      <c r="G1189" s="14" t="str">
        <f>UPPER("Bill of Quantities")</f>
        <v>BILL OF QUANTITIES</v>
      </c>
    </row>
    <row r="1190" spans="1:7" ht="12.75" customHeight="1">
      <c r="A1190" s="9">
        <f>IF(C1190="","","CONTRACT TITLE: ")</f>
      </c>
      <c r="B1190" s="9"/>
      <c r="C1190" s="61"/>
      <c r="D1190" s="61"/>
      <c r="E1190" s="61"/>
      <c r="F1190" s="61"/>
      <c r="G1190" s="61"/>
    </row>
    <row r="1191" spans="1:7" ht="12.75" customHeight="1">
      <c r="A1191" s="9" t="str">
        <f>IF((B1191&amp;C1191)="","",UPPER("BILL:"))</f>
        <v>BILL:</v>
      </c>
      <c r="B1191" s="3"/>
      <c r="C1191" s="62" t="s">
        <v>22</v>
      </c>
      <c r="D1191" s="62"/>
      <c r="E1191" s="62"/>
      <c r="F1191" s="62"/>
      <c r="G1191" s="62"/>
    </row>
    <row r="1192" spans="1:7" ht="12.75" customHeight="1" hidden="1">
      <c r="A1192" s="9" t="str">
        <f>IF(C1192="","","SERIES:")</f>
        <v>SERIES:</v>
      </c>
      <c r="B1192" s="3"/>
      <c r="C1192" s="65" t="s">
        <v>1751</v>
      </c>
      <c r="D1192" s="62"/>
      <c r="E1192" s="62"/>
      <c r="F1192" s="62"/>
      <c r="G1192" s="62"/>
    </row>
    <row r="1193" spans="1:7" ht="12.75" customHeight="1">
      <c r="A1193" s="9" t="str">
        <f>IF(C1193="","","SECTION:")</f>
        <v>SECTION:</v>
      </c>
      <c r="B1193" s="3"/>
      <c r="C1193" s="66" t="s">
        <v>1519</v>
      </c>
      <c r="D1193" s="63"/>
      <c r="E1193" s="63"/>
      <c r="F1193" s="63"/>
      <c r="G1193" s="63"/>
    </row>
    <row r="1194" spans="1:8" ht="28.5" customHeight="1">
      <c r="A1194" s="2" t="s">
        <v>2</v>
      </c>
      <c r="B1194" s="20" t="s">
        <v>1916</v>
      </c>
      <c r="C1194" s="2" t="s">
        <v>152</v>
      </c>
      <c r="D1194" s="2" t="s">
        <v>0</v>
      </c>
      <c r="E1194" s="2" t="s">
        <v>1293</v>
      </c>
      <c r="F1194" s="2" t="s">
        <v>640</v>
      </c>
      <c r="G1194" s="2" t="s">
        <v>1426</v>
      </c>
      <c r="H1194" s="18" t="s">
        <v>982</v>
      </c>
    </row>
    <row r="1195" spans="1:7" ht="4.5" customHeight="1">
      <c r="A1195" s="1"/>
      <c r="B1195" s="1"/>
      <c r="C1195" s="1"/>
      <c r="D1195" s="1"/>
      <c r="E1195" s="1"/>
      <c r="F1195" s="1"/>
      <c r="G1195" s="1"/>
    </row>
    <row r="1196" spans="1:7" ht="18" customHeight="1">
      <c r="A1196" s="22"/>
      <c r="B1196" s="23"/>
      <c r="C1196" s="23" t="s">
        <v>1135</v>
      </c>
      <c r="D1196" s="13"/>
      <c r="E1196" s="51"/>
      <c r="F1196" s="22"/>
      <c r="G1196" s="29"/>
    </row>
    <row r="1197" spans="1:7" ht="4.5" customHeight="1">
      <c r="A1197" s="22"/>
      <c r="B1197" s="13"/>
      <c r="C1197" s="13"/>
      <c r="D1197" s="13"/>
      <c r="E1197" s="51"/>
      <c r="F1197" s="13"/>
      <c r="G1197" s="30"/>
    </row>
    <row r="1198" spans="1:8" ht="55.5" customHeight="1">
      <c r="A1198" s="15" t="s">
        <v>2021</v>
      </c>
      <c r="B1198" s="19" t="s">
        <v>1</v>
      </c>
      <c r="C1198" s="10" t="s">
        <v>2022</v>
      </c>
      <c r="D1198" s="56" t="s">
        <v>1</v>
      </c>
      <c r="E1198" s="52"/>
      <c r="F1198" s="4"/>
      <c r="G1198" s="4"/>
      <c r="H1198" s="17" t="s">
        <v>2352</v>
      </c>
    </row>
    <row r="1199" spans="1:8" ht="33" customHeight="1">
      <c r="A1199" s="15" t="s">
        <v>2189</v>
      </c>
      <c r="B1199" s="19" t="s">
        <v>1</v>
      </c>
      <c r="C1199" s="5" t="s">
        <v>2190</v>
      </c>
      <c r="D1199" s="56" t="s">
        <v>1924</v>
      </c>
      <c r="E1199" s="53">
        <v>5</v>
      </c>
      <c r="F1199" s="6"/>
      <c r="G1199" s="4"/>
      <c r="H1199" s="17" t="s">
        <v>2191</v>
      </c>
    </row>
    <row r="1200" spans="1:8" ht="33" customHeight="1">
      <c r="A1200" s="15" t="s">
        <v>272</v>
      </c>
      <c r="B1200" s="19" t="s">
        <v>1</v>
      </c>
      <c r="C1200" s="5" t="s">
        <v>1084</v>
      </c>
      <c r="D1200" s="56" t="s">
        <v>1924</v>
      </c>
      <c r="E1200" s="53">
        <v>5</v>
      </c>
      <c r="F1200" s="6"/>
      <c r="G1200" s="4"/>
      <c r="H1200" s="17" t="s">
        <v>1867</v>
      </c>
    </row>
    <row r="1201" spans="1:8" ht="33" customHeight="1">
      <c r="A1201" s="15" t="s">
        <v>937</v>
      </c>
      <c r="B1201" s="19" t="s">
        <v>1</v>
      </c>
      <c r="C1201" s="5" t="s">
        <v>750</v>
      </c>
      <c r="D1201" s="56" t="s">
        <v>1924</v>
      </c>
      <c r="E1201" s="53">
        <v>5</v>
      </c>
      <c r="F1201" s="6"/>
      <c r="G1201" s="4"/>
      <c r="H1201" s="17" t="s">
        <v>1868</v>
      </c>
    </row>
    <row r="1202" spans="1:8" ht="33" customHeight="1">
      <c r="A1202" s="15" t="s">
        <v>1691</v>
      </c>
      <c r="B1202" s="19" t="s">
        <v>1</v>
      </c>
      <c r="C1202" s="5" t="s">
        <v>1525</v>
      </c>
      <c r="D1202" s="56" t="s">
        <v>163</v>
      </c>
      <c r="E1202" s="53">
        <v>2</v>
      </c>
      <c r="F1202" s="6"/>
      <c r="G1202" s="4"/>
      <c r="H1202" s="17" t="s">
        <v>2023</v>
      </c>
    </row>
    <row r="1203" spans="1:8" ht="33" customHeight="1">
      <c r="A1203" s="15" t="s">
        <v>2353</v>
      </c>
      <c r="B1203" s="19" t="s">
        <v>1</v>
      </c>
      <c r="C1203" s="5" t="s">
        <v>1526</v>
      </c>
      <c r="D1203" s="56" t="s">
        <v>163</v>
      </c>
      <c r="E1203" s="53">
        <v>25</v>
      </c>
      <c r="F1203" s="6"/>
      <c r="G1203" s="4"/>
      <c r="H1203" s="17" t="s">
        <v>273</v>
      </c>
    </row>
    <row r="1204" spans="1:8" ht="21.75" customHeight="1">
      <c r="A1204" s="15" t="s">
        <v>1376</v>
      </c>
      <c r="B1204" s="19" t="s">
        <v>1</v>
      </c>
      <c r="C1204" s="12" t="s">
        <v>274</v>
      </c>
      <c r="D1204" s="56" t="s">
        <v>1</v>
      </c>
      <c r="E1204" s="52"/>
      <c r="F1204" s="4"/>
      <c r="G1204" s="4"/>
      <c r="H1204" s="17" t="s">
        <v>2489</v>
      </c>
    </row>
    <row r="1205" spans="1:8" ht="21.75" customHeight="1">
      <c r="A1205" s="15" t="s">
        <v>1527</v>
      </c>
      <c r="B1205" s="19" t="s">
        <v>1</v>
      </c>
      <c r="C1205" s="10" t="s">
        <v>1237</v>
      </c>
      <c r="D1205" s="56" t="s">
        <v>1</v>
      </c>
      <c r="E1205" s="52"/>
      <c r="F1205" s="4"/>
      <c r="G1205" s="4"/>
      <c r="H1205" s="17" t="s">
        <v>938</v>
      </c>
    </row>
    <row r="1206" spans="1:8" ht="21.75" customHeight="1">
      <c r="A1206" s="15" t="s">
        <v>1239</v>
      </c>
      <c r="B1206" s="19" t="s">
        <v>1</v>
      </c>
      <c r="C1206" s="5" t="s">
        <v>91</v>
      </c>
      <c r="D1206" s="56" t="s">
        <v>1924</v>
      </c>
      <c r="E1206" s="52">
        <v>5</v>
      </c>
      <c r="F1206" s="6"/>
      <c r="G1206" s="59" t="s">
        <v>1921</v>
      </c>
      <c r="H1206" s="17" t="s">
        <v>599</v>
      </c>
    </row>
    <row r="1207" spans="1:8" ht="44.25" customHeight="1">
      <c r="A1207" s="15" t="s">
        <v>1869</v>
      </c>
      <c r="B1207" s="19" t="s">
        <v>1</v>
      </c>
      <c r="C1207" s="10" t="s">
        <v>751</v>
      </c>
      <c r="D1207" s="56" t="s">
        <v>1</v>
      </c>
      <c r="E1207" s="52"/>
      <c r="F1207" s="4"/>
      <c r="G1207" s="4"/>
      <c r="H1207" s="17" t="s">
        <v>1373</v>
      </c>
    </row>
    <row r="1208" spans="1:8" ht="33" customHeight="1">
      <c r="A1208" s="15" t="s">
        <v>1240</v>
      </c>
      <c r="B1208" s="19" t="s">
        <v>1</v>
      </c>
      <c r="C1208" s="5" t="s">
        <v>1690</v>
      </c>
      <c r="D1208" s="56" t="s">
        <v>1924</v>
      </c>
      <c r="E1208" s="53">
        <v>10</v>
      </c>
      <c r="F1208" s="6"/>
      <c r="G1208" s="4"/>
      <c r="H1208" s="17" t="s">
        <v>1688</v>
      </c>
    </row>
    <row r="1209" spans="1:8" ht="21.75" customHeight="1">
      <c r="A1209" s="15" t="s">
        <v>2024</v>
      </c>
      <c r="B1209" s="19" t="s">
        <v>1</v>
      </c>
      <c r="C1209" s="12" t="s">
        <v>939</v>
      </c>
      <c r="D1209" s="56" t="s">
        <v>1</v>
      </c>
      <c r="E1209" s="52"/>
      <c r="F1209" s="4"/>
      <c r="G1209" s="4"/>
      <c r="H1209" s="17" t="s">
        <v>1238</v>
      </c>
    </row>
    <row r="1210" spans="1:8" ht="33" customHeight="1">
      <c r="A1210" s="15" t="s">
        <v>275</v>
      </c>
      <c r="B1210" s="19" t="s">
        <v>1</v>
      </c>
      <c r="C1210" s="5" t="s">
        <v>2192</v>
      </c>
      <c r="D1210" s="56" t="s">
        <v>1591</v>
      </c>
      <c r="E1210" s="53">
        <v>1</v>
      </c>
      <c r="F1210" s="6"/>
      <c r="G1210" s="4"/>
      <c r="H1210" s="17" t="s">
        <v>1241</v>
      </c>
    </row>
    <row r="1211" spans="1:8" ht="33" customHeight="1">
      <c r="A1211" s="15" t="s">
        <v>940</v>
      </c>
      <c r="B1211" s="19" t="s">
        <v>1</v>
      </c>
      <c r="C1211" s="5" t="s">
        <v>1085</v>
      </c>
      <c r="D1211" s="56" t="s">
        <v>1591</v>
      </c>
      <c r="E1211" s="53">
        <v>1</v>
      </c>
      <c r="F1211" s="6"/>
      <c r="G1211" s="4"/>
      <c r="H1211" s="17" t="s">
        <v>2490</v>
      </c>
    </row>
    <row r="1212" spans="1:7" ht="12.75" customHeight="1">
      <c r="A1212" s="8"/>
      <c r="B1212" s="8"/>
      <c r="C1212" s="8"/>
      <c r="D1212" s="57"/>
      <c r="E1212" s="51"/>
      <c r="F1212" s="11"/>
      <c r="G1212" s="11"/>
    </row>
    <row r="1213" spans="1:7" ht="12.75" customHeight="1">
      <c r="A1213" s="8"/>
      <c r="B1213" s="8"/>
      <c r="C1213" s="8"/>
      <c r="D1213" s="57"/>
      <c r="E1213" s="51"/>
      <c r="F1213" s="11"/>
      <c r="G1213" s="11"/>
    </row>
    <row r="1214" spans="1:7" ht="12.75" customHeight="1">
      <c r="A1214" s="8"/>
      <c r="B1214" s="8"/>
      <c r="C1214" s="8"/>
      <c r="D1214" s="57"/>
      <c r="E1214" s="51"/>
      <c r="F1214" s="11"/>
      <c r="G1214" s="11"/>
    </row>
    <row r="1215" spans="1:7" ht="12.75" customHeight="1">
      <c r="A1215" s="8"/>
      <c r="B1215" s="8"/>
      <c r="C1215" s="8"/>
      <c r="D1215" s="57"/>
      <c r="E1215" s="51"/>
      <c r="F1215" s="11"/>
      <c r="G1215" s="11"/>
    </row>
    <row r="1216" spans="1:7" ht="12.75" customHeight="1">
      <c r="A1216" s="8"/>
      <c r="B1216" s="8"/>
      <c r="C1216" s="8"/>
      <c r="D1216" s="57"/>
      <c r="E1216" s="51"/>
      <c r="F1216" s="11"/>
      <c r="G1216" s="11"/>
    </row>
    <row r="1217" spans="1:7" ht="12.75" customHeight="1">
      <c r="A1217" s="8"/>
      <c r="B1217" s="8"/>
      <c r="C1217" s="8"/>
      <c r="D1217" s="57"/>
      <c r="E1217" s="51"/>
      <c r="F1217" s="11"/>
      <c r="G1217" s="11"/>
    </row>
    <row r="1218" spans="1:7" ht="12.75" customHeight="1">
      <c r="A1218" s="8"/>
      <c r="B1218" s="8"/>
      <c r="C1218" s="8"/>
      <c r="D1218" s="57"/>
      <c r="E1218" s="51"/>
      <c r="F1218" s="11"/>
      <c r="G1218" s="11"/>
    </row>
    <row r="1219" spans="1:7" ht="12.75" customHeight="1">
      <c r="A1219" s="8"/>
      <c r="B1219" s="8"/>
      <c r="C1219" s="8"/>
      <c r="D1219" s="57"/>
      <c r="E1219" s="51"/>
      <c r="F1219" s="11"/>
      <c r="G1219" s="11"/>
    </row>
    <row r="1220" spans="1:7" ht="12.75" customHeight="1">
      <c r="A1220" s="8"/>
      <c r="B1220" s="8"/>
      <c r="C1220" s="8"/>
      <c r="D1220" s="57"/>
      <c r="E1220" s="51"/>
      <c r="F1220" s="11"/>
      <c r="G1220" s="11"/>
    </row>
    <row r="1221" spans="1:7" ht="12.75" customHeight="1">
      <c r="A1221" s="8"/>
      <c r="B1221" s="8"/>
      <c r="C1221" s="8"/>
      <c r="D1221" s="57"/>
      <c r="E1221" s="51"/>
      <c r="F1221" s="11"/>
      <c r="G1221" s="11"/>
    </row>
    <row r="1222" spans="1:7" ht="12.75" customHeight="1">
      <c r="A1222" s="8"/>
      <c r="B1222" s="8"/>
      <c r="C1222" s="8"/>
      <c r="D1222" s="57"/>
      <c r="E1222" s="51"/>
      <c r="F1222" s="11"/>
      <c r="G1222" s="11"/>
    </row>
    <row r="1223" spans="1:7" ht="12.75" customHeight="1">
      <c r="A1223" s="8"/>
      <c r="B1223" s="8"/>
      <c r="C1223" s="8"/>
      <c r="D1223" s="57"/>
      <c r="E1223" s="51"/>
      <c r="F1223" s="11"/>
      <c r="G1223" s="11"/>
    </row>
    <row r="1224" spans="1:7" ht="12.75" customHeight="1">
      <c r="A1224" s="8"/>
      <c r="B1224" s="8"/>
      <c r="C1224" s="8"/>
      <c r="D1224" s="57"/>
      <c r="E1224" s="51"/>
      <c r="F1224" s="11"/>
      <c r="G1224" s="11"/>
    </row>
    <row r="1225" spans="1:7" ht="12.75" customHeight="1">
      <c r="A1225" s="8"/>
      <c r="B1225" s="8"/>
      <c r="C1225" s="8"/>
      <c r="D1225" s="57"/>
      <c r="E1225" s="51"/>
      <c r="F1225" s="11"/>
      <c r="G1225" s="11"/>
    </row>
    <row r="1226" spans="1:7" ht="12.75" customHeight="1">
      <c r="A1226" s="8"/>
      <c r="B1226" s="8"/>
      <c r="C1226" s="8"/>
      <c r="D1226" s="57"/>
      <c r="E1226" s="51"/>
      <c r="F1226" s="11"/>
      <c r="G1226" s="11"/>
    </row>
    <row r="1227" spans="1:7" ht="2.25" customHeight="1">
      <c r="A1227" s="8"/>
      <c r="B1227" s="8"/>
      <c r="C1227" s="8"/>
      <c r="D1227" s="57"/>
      <c r="E1227" s="51"/>
      <c r="F1227" s="11"/>
      <c r="G1227" s="11"/>
    </row>
    <row r="1228" spans="1:7" ht="18" customHeight="1">
      <c r="A1228" s="26" t="str">
        <f>"TOTAL FOR "&amp;UPPER("Section")&amp;"  3.17 CARRIED FORWARD TO SUMMARY"</f>
        <v>TOTAL FOR SECTION  3.17 CARRIED FORWARD TO SUMMARY</v>
      </c>
      <c r="B1228" s="7"/>
      <c r="C1228" s="7"/>
      <c r="D1228" s="7"/>
      <c r="E1228" s="50"/>
      <c r="F1228" s="27"/>
      <c r="G1228" s="25"/>
    </row>
    <row r="1229" ht="0.75" customHeight="1"/>
    <row r="1230" spans="1:7" ht="15.75" customHeight="1">
      <c r="A1230" s="64" t="s">
        <v>2193</v>
      </c>
      <c r="B1230" s="64"/>
      <c r="C1230" s="64"/>
      <c r="D1230" s="64"/>
      <c r="E1230" s="64"/>
      <c r="F1230" s="64"/>
      <c r="G1230" s="64"/>
    </row>
  </sheetData>
  <sheetProtection/>
  <mergeCells count="150">
    <mergeCell ref="C2:G2"/>
    <mergeCell ref="C3:G3"/>
    <mergeCell ref="C4:G4"/>
    <mergeCell ref="C5:G5"/>
    <mergeCell ref="A29:G29"/>
    <mergeCell ref="C31:G31"/>
    <mergeCell ref="C32:G32"/>
    <mergeCell ref="C33:G33"/>
    <mergeCell ref="C34:G34"/>
    <mergeCell ref="A78:G78"/>
    <mergeCell ref="C80:G80"/>
    <mergeCell ref="C81:G81"/>
    <mergeCell ref="C82:G82"/>
    <mergeCell ref="C83:G83"/>
    <mergeCell ref="A128:G128"/>
    <mergeCell ref="C130:G130"/>
    <mergeCell ref="C131:G131"/>
    <mergeCell ref="C132:G132"/>
    <mergeCell ref="C133:G133"/>
    <mergeCell ref="A175:G175"/>
    <mergeCell ref="C177:G177"/>
    <mergeCell ref="C178:G178"/>
    <mergeCell ref="C179:G179"/>
    <mergeCell ref="C180:G180"/>
    <mergeCell ref="A212:G212"/>
    <mergeCell ref="C214:G214"/>
    <mergeCell ref="C215:G215"/>
    <mergeCell ref="C216:G216"/>
    <mergeCell ref="C217:G217"/>
    <mergeCell ref="A251:G251"/>
    <mergeCell ref="C253:G253"/>
    <mergeCell ref="C254:G254"/>
    <mergeCell ref="C255:G255"/>
    <mergeCell ref="C256:G256"/>
    <mergeCell ref="A287:G287"/>
    <mergeCell ref="C289:G289"/>
    <mergeCell ref="C290:G290"/>
    <mergeCell ref="C291:G291"/>
    <mergeCell ref="C292:G292"/>
    <mergeCell ref="A335:G335"/>
    <mergeCell ref="C337:G337"/>
    <mergeCell ref="C338:G338"/>
    <mergeCell ref="C339:G339"/>
    <mergeCell ref="C340:G340"/>
    <mergeCell ref="A379:G379"/>
    <mergeCell ref="C381:G381"/>
    <mergeCell ref="C382:G382"/>
    <mergeCell ref="C383:G383"/>
    <mergeCell ref="C384:G384"/>
    <mergeCell ref="A409:G409"/>
    <mergeCell ref="C411:G411"/>
    <mergeCell ref="C412:G412"/>
    <mergeCell ref="C413:G413"/>
    <mergeCell ref="C414:G414"/>
    <mergeCell ref="A469:G469"/>
    <mergeCell ref="C471:G471"/>
    <mergeCell ref="C472:G472"/>
    <mergeCell ref="C473:G473"/>
    <mergeCell ref="C474:G474"/>
    <mergeCell ref="A512:G512"/>
    <mergeCell ref="C514:G514"/>
    <mergeCell ref="C515:G515"/>
    <mergeCell ref="C516:G516"/>
    <mergeCell ref="C517:G517"/>
    <mergeCell ref="A543:G543"/>
    <mergeCell ref="C545:G545"/>
    <mergeCell ref="C546:G546"/>
    <mergeCell ref="C547:G547"/>
    <mergeCell ref="C548:G548"/>
    <mergeCell ref="A604:G604"/>
    <mergeCell ref="C606:G606"/>
    <mergeCell ref="C607:G607"/>
    <mergeCell ref="C608:G608"/>
    <mergeCell ref="C609:G609"/>
    <mergeCell ref="A634:G634"/>
    <mergeCell ref="C636:G636"/>
    <mergeCell ref="C637:G637"/>
    <mergeCell ref="C638:G638"/>
    <mergeCell ref="C639:G639"/>
    <mergeCell ref="A690:G690"/>
    <mergeCell ref="C692:G692"/>
    <mergeCell ref="C693:G693"/>
    <mergeCell ref="C694:G694"/>
    <mergeCell ref="C695:G695"/>
    <mergeCell ref="A724:G724"/>
    <mergeCell ref="C726:G726"/>
    <mergeCell ref="C727:G727"/>
    <mergeCell ref="C728:G728"/>
    <mergeCell ref="C729:G729"/>
    <mergeCell ref="A756:G756"/>
    <mergeCell ref="C758:G758"/>
    <mergeCell ref="C759:G759"/>
    <mergeCell ref="C760:G760"/>
    <mergeCell ref="C761:G761"/>
    <mergeCell ref="A804:G804"/>
    <mergeCell ref="C806:G806"/>
    <mergeCell ref="C807:G807"/>
    <mergeCell ref="C808:G808"/>
    <mergeCell ref="C809:G809"/>
    <mergeCell ref="A854:G854"/>
    <mergeCell ref="C856:G856"/>
    <mergeCell ref="C857:G857"/>
    <mergeCell ref="C858:G858"/>
    <mergeCell ref="C859:G859"/>
    <mergeCell ref="A898:G898"/>
    <mergeCell ref="C900:G900"/>
    <mergeCell ref="C901:G901"/>
    <mergeCell ref="C902:G902"/>
    <mergeCell ref="C903:G903"/>
    <mergeCell ref="A934:G934"/>
    <mergeCell ref="C936:G936"/>
    <mergeCell ref="C937:G937"/>
    <mergeCell ref="C938:G938"/>
    <mergeCell ref="C939:G939"/>
    <mergeCell ref="A969:G969"/>
    <mergeCell ref="C971:G971"/>
    <mergeCell ref="C972:G972"/>
    <mergeCell ref="C973:G973"/>
    <mergeCell ref="C974:G974"/>
    <mergeCell ref="A992:G992"/>
    <mergeCell ref="C994:G994"/>
    <mergeCell ref="C995:G995"/>
    <mergeCell ref="C996:G996"/>
    <mergeCell ref="C997:G997"/>
    <mergeCell ref="A1023:G1023"/>
    <mergeCell ref="C1025:G1025"/>
    <mergeCell ref="C1026:G1026"/>
    <mergeCell ref="C1027:G1027"/>
    <mergeCell ref="C1028:G1028"/>
    <mergeCell ref="A1055:G1055"/>
    <mergeCell ref="C1057:G1057"/>
    <mergeCell ref="C1058:G1058"/>
    <mergeCell ref="C1059:G1059"/>
    <mergeCell ref="C1060:G1060"/>
    <mergeCell ref="A1102:G1102"/>
    <mergeCell ref="A1188:G1188"/>
    <mergeCell ref="C1190:G1190"/>
    <mergeCell ref="C1191:G1191"/>
    <mergeCell ref="C1192:G1192"/>
    <mergeCell ref="C1193:G1193"/>
    <mergeCell ref="A1230:G1230"/>
    <mergeCell ref="C1104:G1104"/>
    <mergeCell ref="C1105:G1105"/>
    <mergeCell ref="C1106:G1106"/>
    <mergeCell ref="C1107:G1107"/>
    <mergeCell ref="A1157:G1157"/>
    <mergeCell ref="C1159:G1159"/>
    <mergeCell ref="C1160:G1160"/>
    <mergeCell ref="C1161:G1161"/>
    <mergeCell ref="C1162:G1162"/>
  </mergeCells>
  <printOptions/>
  <pageMargins left="0.5905511811023622" right="0.19685039370078738" top="0.39370078740157477" bottom="0.23622047244094485" header="0.3149606299212599" footer="0.23622047244094485"/>
  <pageSetup horizontalDpi="600" verticalDpi="600" orientation="portrait" paperSize="9" r:id="rId1"/>
  <rowBreaks count="29" manualBreakCount="29">
    <brk id="29" max="255" man="1"/>
    <brk id="78" max="255" man="1"/>
    <brk id="128" max="255" man="1"/>
    <brk id="175" max="255" man="1"/>
    <brk id="212" max="255" man="1"/>
    <brk id="251" max="255" man="1"/>
    <brk id="287" max="255" man="1"/>
    <brk id="335" max="255" man="1"/>
    <brk id="379" max="255" man="1"/>
    <brk id="409" max="255" man="1"/>
    <brk id="469" max="255" man="1"/>
    <brk id="512" max="255" man="1"/>
    <brk id="543" max="255" man="1"/>
    <brk id="604" max="255" man="1"/>
    <brk id="634" max="255" man="1"/>
    <brk id="690" max="255" man="1"/>
    <brk id="724" max="255" man="1"/>
    <brk id="756" max="255" man="1"/>
    <brk id="804" max="255" man="1"/>
    <brk id="854" max="255" man="1"/>
    <brk id="898" max="255" man="1"/>
    <brk id="934" max="255" man="1"/>
    <brk id="969" max="255" man="1"/>
    <brk id="992" max="255" man="1"/>
    <brk id="1023" max="255" man="1"/>
    <brk id="1055" max="255" man="1"/>
    <brk id="1102" max="255" man="1"/>
    <brk id="1157" max="255" man="1"/>
    <brk id="1188" max="255" man="1"/>
  </rowBreaks>
</worksheet>
</file>

<file path=xl/worksheets/sheet4.xml><?xml version="1.0" encoding="utf-8"?>
<worksheet xmlns="http://schemas.openxmlformats.org/spreadsheetml/2006/main" xmlns:r="http://schemas.openxmlformats.org/officeDocument/2006/relationships">
  <dimension ref="A1:H846"/>
  <sheetViews>
    <sheetView tabSelected="1" view="pageBreakPreview" zoomScaleSheetLayoutView="100" zoomScalePageLayoutView="0" workbookViewId="0" topLeftCell="A827">
      <selection activeCell="C73" sqref="C73"/>
    </sheetView>
  </sheetViews>
  <sheetFormatPr defaultColWidth="9.140625" defaultRowHeight="12.75"/>
  <cols>
    <col min="1" max="1" width="9.7109375" style="0" customWidth="1"/>
    <col min="2" max="2" width="8.28125" style="0" customWidth="1"/>
    <col min="3" max="3" width="38.140625" style="0" customWidth="1"/>
    <col min="4" max="4" width="8.421875" style="58" customWidth="1"/>
    <col min="5" max="5" width="11.28125" style="55" customWidth="1"/>
    <col min="6" max="6" width="11.28125" style="0" customWidth="1"/>
    <col min="7" max="7" width="11.7109375" style="0" customWidth="1"/>
    <col min="8" max="8" width="40.7109375" style="0" hidden="1" customWidth="1"/>
  </cols>
  <sheetData>
    <row r="1" spans="1:7" ht="12.75" customHeight="1">
      <c r="A1" s="9" t="s">
        <v>342</v>
      </c>
      <c r="B1" s="3"/>
      <c r="C1" s="9" t="s">
        <v>154</v>
      </c>
      <c r="D1" s="3"/>
      <c r="E1" s="49"/>
      <c r="F1" s="3"/>
      <c r="G1" s="14" t="str">
        <f>UPPER("Bill of Quantities")</f>
        <v>BILL OF QUANTITIES</v>
      </c>
    </row>
    <row r="2" spans="1:7" ht="12.75" customHeight="1">
      <c r="A2" s="9">
        <f>IF(C2="","","CONTRACT TITLE: ")</f>
      </c>
      <c r="B2" s="9"/>
      <c r="C2" s="61"/>
      <c r="D2" s="61"/>
      <c r="E2" s="61"/>
      <c r="F2" s="61"/>
      <c r="G2" s="61"/>
    </row>
    <row r="3" spans="1:7" ht="12.75" customHeight="1">
      <c r="A3" s="9" t="str">
        <f>IF((B3&amp;C3)="","",UPPER("BILL:"))</f>
        <v>BILL:</v>
      </c>
      <c r="B3" s="3"/>
      <c r="C3" s="62" t="s">
        <v>276</v>
      </c>
      <c r="D3" s="62"/>
      <c r="E3" s="62"/>
      <c r="F3" s="62"/>
      <c r="G3" s="62"/>
    </row>
    <row r="4" spans="1:7" ht="12.75" customHeight="1" hidden="1">
      <c r="A4" s="9" t="str">
        <f>IF(C4="","","SERIES:")</f>
        <v>SERIES:</v>
      </c>
      <c r="B4" s="3"/>
      <c r="C4" s="62" t="s">
        <v>1751</v>
      </c>
      <c r="D4" s="62"/>
      <c r="E4" s="62"/>
      <c r="F4" s="62"/>
      <c r="G4" s="62"/>
    </row>
    <row r="5" spans="1:7" ht="12.75" customHeight="1">
      <c r="A5" s="9" t="str">
        <f>IF(C5="","","SECTION:")</f>
        <v>SECTION:</v>
      </c>
      <c r="B5" s="3"/>
      <c r="C5" s="63" t="s">
        <v>446</v>
      </c>
      <c r="D5" s="63"/>
      <c r="E5" s="63"/>
      <c r="F5" s="63"/>
      <c r="G5" s="63"/>
    </row>
    <row r="6" spans="1:8" ht="28.5" customHeight="1">
      <c r="A6" s="2" t="s">
        <v>2</v>
      </c>
      <c r="B6" s="20" t="s">
        <v>1916</v>
      </c>
      <c r="C6" s="2" t="s">
        <v>152</v>
      </c>
      <c r="D6" s="2" t="s">
        <v>0</v>
      </c>
      <c r="E6" s="2" t="s">
        <v>1293</v>
      </c>
      <c r="F6" s="2" t="s">
        <v>640</v>
      </c>
      <c r="G6" s="2" t="s">
        <v>1426</v>
      </c>
      <c r="H6" s="18" t="s">
        <v>982</v>
      </c>
    </row>
    <row r="7" spans="1:7" ht="4.5" customHeight="1">
      <c r="A7" s="1"/>
      <c r="B7" s="1"/>
      <c r="C7" s="1"/>
      <c r="D7" s="1"/>
      <c r="E7" s="1"/>
      <c r="F7" s="1"/>
      <c r="G7" s="1"/>
    </row>
    <row r="8" spans="1:8" ht="109.5" customHeight="1">
      <c r="A8" s="15" t="s">
        <v>1</v>
      </c>
      <c r="B8" s="19" t="s">
        <v>1</v>
      </c>
      <c r="C8" s="5" t="s">
        <v>1247</v>
      </c>
      <c r="D8" s="56" t="s">
        <v>1</v>
      </c>
      <c r="E8" s="52"/>
      <c r="F8" s="4"/>
      <c r="G8" s="4"/>
      <c r="H8" s="17" t="s">
        <v>942</v>
      </c>
    </row>
    <row r="9" spans="1:8" ht="33" customHeight="1">
      <c r="A9" s="15" t="s">
        <v>447</v>
      </c>
      <c r="B9" s="19" t="s">
        <v>1</v>
      </c>
      <c r="C9" s="5" t="s">
        <v>2494</v>
      </c>
      <c r="D9" s="56" t="s">
        <v>1</v>
      </c>
      <c r="E9" s="52"/>
      <c r="F9" s="4"/>
      <c r="G9" s="4"/>
      <c r="H9" s="17" t="s">
        <v>449</v>
      </c>
    </row>
    <row r="10" spans="1:8" ht="21.75" customHeight="1">
      <c r="A10" s="15" t="s">
        <v>447</v>
      </c>
      <c r="B10" s="19" t="s">
        <v>1</v>
      </c>
      <c r="C10" s="12" t="s">
        <v>277</v>
      </c>
      <c r="D10" s="56" t="s">
        <v>1</v>
      </c>
      <c r="E10" s="52"/>
      <c r="F10" s="4"/>
      <c r="G10" s="4"/>
      <c r="H10" s="17" t="s">
        <v>1246</v>
      </c>
    </row>
    <row r="11" spans="1:8" ht="33" customHeight="1">
      <c r="A11" s="15" t="s">
        <v>1692</v>
      </c>
      <c r="B11" s="19" t="s">
        <v>1</v>
      </c>
      <c r="C11" s="5" t="s">
        <v>2026</v>
      </c>
      <c r="D11" s="56" t="s">
        <v>1591</v>
      </c>
      <c r="E11" s="53">
        <v>1</v>
      </c>
      <c r="F11" s="6"/>
      <c r="G11" s="4"/>
      <c r="H11" s="17" t="s">
        <v>278</v>
      </c>
    </row>
    <row r="12" spans="1:7" ht="12.75" customHeight="1">
      <c r="A12" s="8"/>
      <c r="B12" s="8"/>
      <c r="C12" s="8"/>
      <c r="D12" s="57"/>
      <c r="E12" s="51"/>
      <c r="F12" s="11"/>
      <c r="G12" s="11"/>
    </row>
    <row r="13" spans="1:7" ht="12.75" customHeight="1">
      <c r="A13" s="8"/>
      <c r="B13" s="8"/>
      <c r="C13" s="8"/>
      <c r="D13" s="57"/>
      <c r="E13" s="51"/>
      <c r="F13" s="11"/>
      <c r="G13" s="11"/>
    </row>
    <row r="14" spans="1:7" ht="12.75" customHeight="1">
      <c r="A14" s="8"/>
      <c r="B14" s="8"/>
      <c r="C14" s="8"/>
      <c r="D14" s="57"/>
      <c r="E14" s="51"/>
      <c r="F14" s="11"/>
      <c r="G14" s="11"/>
    </row>
    <row r="15" spans="1:7" ht="12.75" customHeight="1">
      <c r="A15" s="8"/>
      <c r="B15" s="8"/>
      <c r="C15" s="8"/>
      <c r="D15" s="57"/>
      <c r="E15" s="51"/>
      <c r="F15" s="11"/>
      <c r="G15" s="11"/>
    </row>
    <row r="16" spans="1:7" ht="12.75" customHeight="1">
      <c r="A16" s="8"/>
      <c r="B16" s="8"/>
      <c r="C16" s="8"/>
      <c r="D16" s="57"/>
      <c r="E16" s="51"/>
      <c r="F16" s="11"/>
      <c r="G16" s="11"/>
    </row>
    <row r="17" spans="1:7" ht="12.75" customHeight="1">
      <c r="A17" s="8"/>
      <c r="B17" s="8"/>
      <c r="C17" s="8"/>
      <c r="D17" s="57"/>
      <c r="E17" s="51"/>
      <c r="F17" s="11"/>
      <c r="G17" s="11"/>
    </row>
    <row r="18" spans="1:7" ht="12.75" customHeight="1">
      <c r="A18" s="8"/>
      <c r="B18" s="8"/>
      <c r="C18" s="8"/>
      <c r="D18" s="57"/>
      <c r="E18" s="51"/>
      <c r="F18" s="11"/>
      <c r="G18" s="11"/>
    </row>
    <row r="19" spans="1:7" ht="12.75" customHeight="1">
      <c r="A19" s="8"/>
      <c r="B19" s="8"/>
      <c r="C19" s="8"/>
      <c r="D19" s="57"/>
      <c r="E19" s="51"/>
      <c r="F19" s="11"/>
      <c r="G19" s="11"/>
    </row>
    <row r="20" spans="1:7" ht="12.75" customHeight="1">
      <c r="A20" s="8"/>
      <c r="B20" s="8"/>
      <c r="C20" s="8"/>
      <c r="D20" s="57"/>
      <c r="E20" s="51"/>
      <c r="F20" s="11"/>
      <c r="G20" s="11"/>
    </row>
    <row r="21" spans="1:7" ht="12.75" customHeight="1">
      <c r="A21" s="8"/>
      <c r="B21" s="8"/>
      <c r="C21" s="8"/>
      <c r="D21" s="57"/>
      <c r="E21" s="51"/>
      <c r="F21" s="11"/>
      <c r="G21" s="11"/>
    </row>
    <row r="22" spans="1:7" ht="12.75" customHeight="1">
      <c r="A22" s="8"/>
      <c r="B22" s="8"/>
      <c r="C22" s="8"/>
      <c r="D22" s="57"/>
      <c r="E22" s="51"/>
      <c r="F22" s="11"/>
      <c r="G22" s="11"/>
    </row>
    <row r="23" spans="1:7" ht="12.75" customHeight="1">
      <c r="A23" s="8"/>
      <c r="B23" s="8"/>
      <c r="C23" s="8"/>
      <c r="D23" s="57"/>
      <c r="E23" s="51"/>
      <c r="F23" s="11"/>
      <c r="G23" s="11"/>
    </row>
    <row r="24" spans="1:7" ht="12.75" customHeight="1">
      <c r="A24" s="8"/>
      <c r="B24" s="8"/>
      <c r="C24" s="8"/>
      <c r="D24" s="57"/>
      <c r="E24" s="51"/>
      <c r="F24" s="11"/>
      <c r="G24" s="11"/>
    </row>
    <row r="25" spans="1:7" ht="12.75" customHeight="1">
      <c r="A25" s="8"/>
      <c r="B25" s="8"/>
      <c r="C25" s="8"/>
      <c r="D25" s="57"/>
      <c r="E25" s="51"/>
      <c r="F25" s="11"/>
      <c r="G25" s="11"/>
    </row>
    <row r="26" spans="1:7" ht="12.75" customHeight="1">
      <c r="A26" s="8"/>
      <c r="B26" s="8"/>
      <c r="C26" s="8"/>
      <c r="D26" s="57"/>
      <c r="E26" s="51"/>
      <c r="F26" s="11"/>
      <c r="G26" s="11"/>
    </row>
    <row r="27" spans="1:7" ht="12.75" customHeight="1">
      <c r="A27" s="8"/>
      <c r="B27" s="8"/>
      <c r="C27" s="8"/>
      <c r="D27" s="57"/>
      <c r="E27" s="51"/>
      <c r="F27" s="11"/>
      <c r="G27" s="11"/>
    </row>
    <row r="28" spans="1:7" ht="12.75" customHeight="1">
      <c r="A28" s="8"/>
      <c r="B28" s="8"/>
      <c r="C28" s="8"/>
      <c r="D28" s="57"/>
      <c r="E28" s="51"/>
      <c r="F28" s="11"/>
      <c r="G28" s="11"/>
    </row>
    <row r="29" spans="1:7" ht="12.75" customHeight="1">
      <c r="A29" s="8"/>
      <c r="B29" s="8"/>
      <c r="C29" s="8"/>
      <c r="D29" s="57"/>
      <c r="E29" s="51"/>
      <c r="F29" s="11"/>
      <c r="G29" s="11"/>
    </row>
    <row r="30" spans="1:7" ht="12.75" customHeight="1">
      <c r="A30" s="8"/>
      <c r="B30" s="8"/>
      <c r="C30" s="8"/>
      <c r="D30" s="57"/>
      <c r="E30" s="51"/>
      <c r="F30" s="11"/>
      <c r="G30" s="11"/>
    </row>
    <row r="31" spans="1:7" ht="12.75" customHeight="1">
      <c r="A31" s="8"/>
      <c r="B31" s="8"/>
      <c r="C31" s="8"/>
      <c r="D31" s="57"/>
      <c r="E31" s="51"/>
      <c r="F31" s="11"/>
      <c r="G31" s="11"/>
    </row>
    <row r="32" spans="1:7" ht="12.75" customHeight="1">
      <c r="A32" s="8"/>
      <c r="B32" s="8"/>
      <c r="C32" s="8"/>
      <c r="D32" s="57"/>
      <c r="E32" s="51"/>
      <c r="F32" s="11"/>
      <c r="G32" s="11"/>
    </row>
    <row r="33" spans="1:7" ht="12.75" customHeight="1">
      <c r="A33" s="8"/>
      <c r="B33" s="8"/>
      <c r="C33" s="8"/>
      <c r="D33" s="57"/>
      <c r="E33" s="51"/>
      <c r="F33" s="11"/>
      <c r="G33" s="11"/>
    </row>
    <row r="34" spans="1:7" ht="12.75" customHeight="1">
      <c r="A34" s="8"/>
      <c r="B34" s="8"/>
      <c r="C34" s="8"/>
      <c r="D34" s="57"/>
      <c r="E34" s="51"/>
      <c r="F34" s="11"/>
      <c r="G34" s="11"/>
    </row>
    <row r="35" spans="1:7" ht="12.75" customHeight="1">
      <c r="A35" s="8"/>
      <c r="B35" s="8"/>
      <c r="C35" s="8"/>
      <c r="D35" s="57"/>
      <c r="E35" s="51"/>
      <c r="F35" s="11"/>
      <c r="G35" s="11"/>
    </row>
    <row r="36" spans="1:7" ht="12.75" customHeight="1">
      <c r="A36" s="8"/>
      <c r="B36" s="8"/>
      <c r="C36" s="8"/>
      <c r="D36" s="57"/>
      <c r="E36" s="51"/>
      <c r="F36" s="11"/>
      <c r="G36" s="11"/>
    </row>
    <row r="37" spans="1:7" ht="12.75" customHeight="1">
      <c r="A37" s="8"/>
      <c r="B37" s="8"/>
      <c r="C37" s="8"/>
      <c r="D37" s="57"/>
      <c r="E37" s="51"/>
      <c r="F37" s="11"/>
      <c r="G37" s="11"/>
    </row>
    <row r="38" spans="1:7" ht="12.75" customHeight="1">
      <c r="A38" s="8"/>
      <c r="B38" s="8"/>
      <c r="C38" s="8"/>
      <c r="D38" s="57"/>
      <c r="E38" s="51"/>
      <c r="F38" s="11"/>
      <c r="G38" s="11"/>
    </row>
    <row r="39" spans="1:7" ht="12.75" customHeight="1">
      <c r="A39" s="8"/>
      <c r="B39" s="8"/>
      <c r="C39" s="8"/>
      <c r="D39" s="57"/>
      <c r="E39" s="51"/>
      <c r="F39" s="11"/>
      <c r="G39" s="11"/>
    </row>
    <row r="40" spans="1:7" ht="12.75" customHeight="1">
      <c r="A40" s="8"/>
      <c r="B40" s="8"/>
      <c r="C40" s="8"/>
      <c r="D40" s="57"/>
      <c r="E40" s="51"/>
      <c r="F40" s="11"/>
      <c r="G40" s="11"/>
    </row>
    <row r="41" spans="1:7" ht="12.75" customHeight="1">
      <c r="A41" s="8"/>
      <c r="B41" s="8"/>
      <c r="C41" s="8"/>
      <c r="D41" s="57"/>
      <c r="E41" s="51"/>
      <c r="F41" s="11"/>
      <c r="G41" s="11"/>
    </row>
    <row r="42" spans="1:7" ht="12.75" customHeight="1">
      <c r="A42" s="8"/>
      <c r="B42" s="8"/>
      <c r="C42" s="8"/>
      <c r="D42" s="57"/>
      <c r="E42" s="51"/>
      <c r="F42" s="11"/>
      <c r="G42" s="11"/>
    </row>
    <row r="43" spans="1:7" ht="12.75" customHeight="1">
      <c r="A43" s="8"/>
      <c r="B43" s="8"/>
      <c r="C43" s="8"/>
      <c r="D43" s="57"/>
      <c r="E43" s="51"/>
      <c r="F43" s="11"/>
      <c r="G43" s="11"/>
    </row>
    <row r="44" spans="1:7" ht="12.75" customHeight="1">
      <c r="A44" s="8"/>
      <c r="B44" s="8"/>
      <c r="C44" s="8"/>
      <c r="D44" s="57"/>
      <c r="E44" s="51"/>
      <c r="F44" s="11"/>
      <c r="G44" s="11"/>
    </row>
    <row r="45" spans="1:7" ht="12.75" customHeight="1">
      <c r="A45" s="8"/>
      <c r="B45" s="8"/>
      <c r="C45" s="8"/>
      <c r="D45" s="57"/>
      <c r="E45" s="51"/>
      <c r="F45" s="11"/>
      <c r="G45" s="11"/>
    </row>
    <row r="46" spans="1:7" ht="12.75" customHeight="1">
      <c r="A46" s="8"/>
      <c r="B46" s="8"/>
      <c r="C46" s="8"/>
      <c r="D46" s="57"/>
      <c r="E46" s="51"/>
      <c r="F46" s="11"/>
      <c r="G46" s="11"/>
    </row>
    <row r="47" spans="1:7" ht="12.75" customHeight="1">
      <c r="A47" s="8"/>
      <c r="B47" s="8"/>
      <c r="C47" s="8"/>
      <c r="D47" s="57"/>
      <c r="E47" s="51"/>
      <c r="F47" s="11"/>
      <c r="G47" s="11"/>
    </row>
    <row r="48" spans="1:7" ht="12.75" customHeight="1">
      <c r="A48" s="8"/>
      <c r="B48" s="8"/>
      <c r="C48" s="8"/>
      <c r="D48" s="57"/>
      <c r="E48" s="51"/>
      <c r="F48" s="11"/>
      <c r="G48" s="11"/>
    </row>
    <row r="49" spans="1:7" ht="12.75" customHeight="1">
      <c r="A49" s="8"/>
      <c r="B49" s="8"/>
      <c r="C49" s="8"/>
      <c r="D49" s="57"/>
      <c r="E49" s="51"/>
      <c r="F49" s="11"/>
      <c r="G49" s="11"/>
    </row>
    <row r="50" spans="1:7" ht="3" customHeight="1">
      <c r="A50" s="8"/>
      <c r="B50" s="8"/>
      <c r="C50" s="8"/>
      <c r="D50" s="57"/>
      <c r="E50" s="51"/>
      <c r="F50" s="11"/>
      <c r="G50" s="11"/>
    </row>
    <row r="51" spans="1:7" ht="18" customHeight="1">
      <c r="A51" s="26" t="str">
        <f>"TOTAL FOR "&amp;UPPER("Section")&amp;"  4.1 CARRIED FORWARD TO SUMMARY"</f>
        <v>TOTAL FOR SECTION  4.1 CARRIED FORWARD TO SUMMARY</v>
      </c>
      <c r="B51" s="7"/>
      <c r="C51" s="7"/>
      <c r="D51" s="7"/>
      <c r="E51" s="50"/>
      <c r="F51" s="27"/>
      <c r="G51" s="25"/>
    </row>
    <row r="52" spans="1:7" ht="15.75" customHeight="1">
      <c r="A52" s="64" t="s">
        <v>279</v>
      </c>
      <c r="B52" s="64"/>
      <c r="C52" s="64"/>
      <c r="D52" s="64"/>
      <c r="E52" s="64"/>
      <c r="F52" s="64"/>
      <c r="G52" s="64"/>
    </row>
    <row r="53" spans="1:7" ht="12.75" customHeight="1">
      <c r="A53" s="9" t="s">
        <v>342</v>
      </c>
      <c r="B53" s="3"/>
      <c r="C53" s="9" t="s">
        <v>154</v>
      </c>
      <c r="D53" s="3"/>
      <c r="E53" s="49"/>
      <c r="F53" s="3"/>
      <c r="G53" s="14" t="str">
        <f>UPPER("Bill of Quantities")</f>
        <v>BILL OF QUANTITIES</v>
      </c>
    </row>
    <row r="54" spans="1:7" ht="12.75" customHeight="1">
      <c r="A54" s="9">
        <f>IF(C54="","","CONTRACT TITLE: ")</f>
      </c>
      <c r="B54" s="9"/>
      <c r="C54" s="61"/>
      <c r="D54" s="61"/>
      <c r="E54" s="61"/>
      <c r="F54" s="61"/>
      <c r="G54" s="61"/>
    </row>
    <row r="55" spans="1:7" ht="12.75" customHeight="1">
      <c r="A55" s="9" t="str">
        <f>IF((B55&amp;C55)="","",UPPER("BILL:"))</f>
        <v>BILL:</v>
      </c>
      <c r="B55" s="3"/>
      <c r="C55" s="62" t="s">
        <v>276</v>
      </c>
      <c r="D55" s="62"/>
      <c r="E55" s="62"/>
      <c r="F55" s="62"/>
      <c r="G55" s="62"/>
    </row>
    <row r="56" spans="1:7" ht="12.75" customHeight="1" hidden="1">
      <c r="A56" s="9" t="str">
        <f>IF(C56="","","SERIES:")</f>
        <v>SERIES:</v>
      </c>
      <c r="B56" s="3"/>
      <c r="C56" s="62" t="s">
        <v>1751</v>
      </c>
      <c r="D56" s="62"/>
      <c r="E56" s="62"/>
      <c r="F56" s="62"/>
      <c r="G56" s="62"/>
    </row>
    <row r="57" spans="1:7" ht="12.75" customHeight="1">
      <c r="A57" s="9" t="str">
        <f>IF(C57="","","SECTION:")</f>
        <v>SECTION:</v>
      </c>
      <c r="B57" s="3"/>
      <c r="C57" s="63" t="s">
        <v>450</v>
      </c>
      <c r="D57" s="63"/>
      <c r="E57" s="63"/>
      <c r="F57" s="63"/>
      <c r="G57" s="63"/>
    </row>
    <row r="58" spans="1:8" ht="28.5" customHeight="1">
      <c r="A58" s="2" t="s">
        <v>2</v>
      </c>
      <c r="B58" s="20" t="s">
        <v>1916</v>
      </c>
      <c r="C58" s="2" t="s">
        <v>152</v>
      </c>
      <c r="D58" s="2" t="s">
        <v>0</v>
      </c>
      <c r="E58" s="2" t="s">
        <v>1293</v>
      </c>
      <c r="F58" s="2" t="s">
        <v>640</v>
      </c>
      <c r="G58" s="2" t="s">
        <v>1426</v>
      </c>
      <c r="H58" s="18" t="s">
        <v>982</v>
      </c>
    </row>
    <row r="59" spans="1:7" ht="4.5" customHeight="1">
      <c r="A59" s="1"/>
      <c r="B59" s="1"/>
      <c r="C59" s="1"/>
      <c r="D59" s="1"/>
      <c r="E59" s="1"/>
      <c r="F59" s="1"/>
      <c r="G59" s="1"/>
    </row>
    <row r="60" spans="1:8" ht="21.75" customHeight="1">
      <c r="A60" s="15" t="s">
        <v>1</v>
      </c>
      <c r="B60" s="19" t="s">
        <v>1</v>
      </c>
      <c r="C60" s="12" t="s">
        <v>749</v>
      </c>
      <c r="D60" s="56" t="s">
        <v>1</v>
      </c>
      <c r="E60" s="52"/>
      <c r="F60" s="4"/>
      <c r="G60" s="4"/>
      <c r="H60" s="17" t="s">
        <v>1086</v>
      </c>
    </row>
    <row r="61" spans="1:8" ht="69" customHeight="1">
      <c r="A61" s="15" t="s">
        <v>1693</v>
      </c>
      <c r="B61" s="19" t="s">
        <v>1</v>
      </c>
      <c r="C61" s="5" t="s">
        <v>280</v>
      </c>
      <c r="D61" s="56" t="s">
        <v>1</v>
      </c>
      <c r="E61" s="52"/>
      <c r="F61" s="4"/>
      <c r="G61" s="4"/>
      <c r="H61" s="17" t="s">
        <v>1244</v>
      </c>
    </row>
    <row r="62" spans="1:8" ht="78.75" customHeight="1">
      <c r="A62" s="15" t="s">
        <v>1529</v>
      </c>
      <c r="B62" s="19" t="s">
        <v>1</v>
      </c>
      <c r="C62" s="5" t="s">
        <v>1528</v>
      </c>
      <c r="D62" s="56" t="s">
        <v>1</v>
      </c>
      <c r="E62" s="52"/>
      <c r="F62" s="4"/>
      <c r="G62" s="4"/>
      <c r="H62" s="17" t="s">
        <v>281</v>
      </c>
    </row>
    <row r="63" spans="1:8" ht="113.25" customHeight="1">
      <c r="A63" s="15" t="s">
        <v>2196</v>
      </c>
      <c r="B63" s="19" t="s">
        <v>1</v>
      </c>
      <c r="C63" s="5" t="s">
        <v>1530</v>
      </c>
      <c r="D63" s="56" t="s">
        <v>1</v>
      </c>
      <c r="E63" s="52"/>
      <c r="F63" s="4"/>
      <c r="G63" s="4"/>
      <c r="H63" s="17" t="s">
        <v>2354</v>
      </c>
    </row>
    <row r="64" spans="1:8" ht="102" customHeight="1">
      <c r="A64" s="15" t="s">
        <v>282</v>
      </c>
      <c r="B64" s="19" t="s">
        <v>1</v>
      </c>
      <c r="C64" s="5" t="s">
        <v>1531</v>
      </c>
      <c r="D64" s="56" t="s">
        <v>1</v>
      </c>
      <c r="E64" s="52"/>
      <c r="F64" s="4"/>
      <c r="G64" s="4"/>
      <c r="H64" s="17" t="s">
        <v>283</v>
      </c>
    </row>
    <row r="65" spans="1:8" ht="78.75" customHeight="1">
      <c r="A65" s="15" t="s">
        <v>941</v>
      </c>
      <c r="B65" s="19" t="s">
        <v>1</v>
      </c>
      <c r="C65" s="5" t="s">
        <v>2493</v>
      </c>
      <c r="D65" s="56" t="s">
        <v>1</v>
      </c>
      <c r="E65" s="52"/>
      <c r="F65" s="4"/>
      <c r="G65" s="4"/>
      <c r="H65" s="17" t="s">
        <v>451</v>
      </c>
    </row>
    <row r="66" spans="1:8" ht="67.5" customHeight="1">
      <c r="A66" s="15" t="s">
        <v>1532</v>
      </c>
      <c r="B66" s="19" t="s">
        <v>1</v>
      </c>
      <c r="C66" s="5" t="s">
        <v>92</v>
      </c>
      <c r="D66" s="56" t="s">
        <v>1</v>
      </c>
      <c r="E66" s="52"/>
      <c r="F66" s="4"/>
      <c r="G66" s="4"/>
      <c r="H66" s="17" t="s">
        <v>943</v>
      </c>
    </row>
    <row r="67" spans="1:8" ht="55.5" customHeight="1">
      <c r="A67" s="15" t="s">
        <v>2195</v>
      </c>
      <c r="B67" s="19" t="s">
        <v>1</v>
      </c>
      <c r="C67" s="5" t="s">
        <v>2355</v>
      </c>
      <c r="D67" s="56" t="s">
        <v>1</v>
      </c>
      <c r="E67" s="52"/>
      <c r="F67" s="4"/>
      <c r="G67" s="4"/>
      <c r="H67" s="17" t="s">
        <v>1695</v>
      </c>
    </row>
    <row r="68" spans="1:8" ht="44.25" customHeight="1">
      <c r="A68" s="15" t="s">
        <v>448</v>
      </c>
      <c r="B68" s="19" t="s">
        <v>1</v>
      </c>
      <c r="C68" s="5" t="s">
        <v>1694</v>
      </c>
      <c r="D68" s="56" t="s">
        <v>1</v>
      </c>
      <c r="E68" s="52"/>
      <c r="F68" s="4"/>
      <c r="G68" s="4"/>
      <c r="H68" s="17" t="s">
        <v>602</v>
      </c>
    </row>
    <row r="69" spans="1:8" ht="12.75" customHeight="1">
      <c r="A69" s="8"/>
      <c r="B69" s="8"/>
      <c r="C69" s="8"/>
      <c r="D69" s="57"/>
      <c r="E69" s="51"/>
      <c r="F69" s="11"/>
      <c r="G69" s="11"/>
      <c r="H69" s="17"/>
    </row>
    <row r="70" spans="1:8" ht="12.75" customHeight="1">
      <c r="A70" s="8"/>
      <c r="B70" s="8"/>
      <c r="C70" s="8"/>
      <c r="D70" s="57"/>
      <c r="E70" s="51"/>
      <c r="F70" s="11"/>
      <c r="G70" s="11"/>
      <c r="H70" s="17"/>
    </row>
    <row r="71" spans="1:8" ht="12.75" customHeight="1">
      <c r="A71" s="8"/>
      <c r="B71" s="8"/>
      <c r="C71" s="8"/>
      <c r="D71" s="57"/>
      <c r="E71" s="51"/>
      <c r="F71" s="11"/>
      <c r="G71" s="11"/>
      <c r="H71" s="17"/>
    </row>
    <row r="72" spans="1:8" ht="3.75" customHeight="1">
      <c r="A72" s="8"/>
      <c r="B72" s="8"/>
      <c r="C72" s="8"/>
      <c r="D72" s="57"/>
      <c r="E72" s="51"/>
      <c r="F72" s="11"/>
      <c r="G72" s="11"/>
      <c r="H72" s="17"/>
    </row>
    <row r="73" spans="1:8" ht="18" customHeight="1">
      <c r="A73" s="28"/>
      <c r="B73" s="21"/>
      <c r="C73" s="21" t="s">
        <v>1759</v>
      </c>
      <c r="D73" s="7"/>
      <c r="E73" s="50"/>
      <c r="F73" s="7"/>
      <c r="G73" s="31"/>
      <c r="H73" s="17"/>
    </row>
    <row r="74" spans="1:8" ht="15.75" customHeight="1">
      <c r="A74" s="64" t="s">
        <v>944</v>
      </c>
      <c r="B74" s="64"/>
      <c r="C74" s="64"/>
      <c r="D74" s="64"/>
      <c r="E74" s="64"/>
      <c r="F74" s="64"/>
      <c r="G74" s="64"/>
      <c r="H74" s="17"/>
    </row>
    <row r="75" spans="1:7" ht="12.75" customHeight="1">
      <c r="A75" s="9" t="s">
        <v>342</v>
      </c>
      <c r="B75" s="3"/>
      <c r="C75" s="9" t="s">
        <v>154</v>
      </c>
      <c r="D75" s="3"/>
      <c r="E75" s="49"/>
      <c r="F75" s="3"/>
      <c r="G75" s="14" t="str">
        <f>UPPER("Bill of Quantities")</f>
        <v>BILL OF QUANTITIES</v>
      </c>
    </row>
    <row r="76" spans="1:7" ht="12.75" customHeight="1">
      <c r="A76" s="9">
        <f>IF(C76="","","CONTRACT TITLE: ")</f>
      </c>
      <c r="B76" s="9"/>
      <c r="C76" s="61"/>
      <c r="D76" s="61"/>
      <c r="E76" s="61"/>
      <c r="F76" s="61"/>
      <c r="G76" s="61"/>
    </row>
    <row r="77" spans="1:7" ht="12.75" customHeight="1">
      <c r="A77" s="9" t="str">
        <f>IF((B77&amp;C77)="","",UPPER("BILL:"))</f>
        <v>BILL:</v>
      </c>
      <c r="B77" s="3"/>
      <c r="C77" s="62" t="s">
        <v>276</v>
      </c>
      <c r="D77" s="62"/>
      <c r="E77" s="62"/>
      <c r="F77" s="62"/>
      <c r="G77" s="62"/>
    </row>
    <row r="78" spans="1:7" ht="12.75" customHeight="1" hidden="1">
      <c r="A78" s="9" t="str">
        <f>IF(C78="","","SERIES:")</f>
        <v>SERIES:</v>
      </c>
      <c r="B78" s="3"/>
      <c r="C78" s="62" t="s">
        <v>1751</v>
      </c>
      <c r="D78" s="62"/>
      <c r="E78" s="62"/>
      <c r="F78" s="62"/>
      <c r="G78" s="62"/>
    </row>
    <row r="79" spans="1:7" ht="12.75" customHeight="1">
      <c r="A79" s="9" t="str">
        <f>IF(C79="","","SECTION:")</f>
        <v>SECTION:</v>
      </c>
      <c r="B79" s="3"/>
      <c r="C79" s="63" t="s">
        <v>450</v>
      </c>
      <c r="D79" s="63"/>
      <c r="E79" s="63"/>
      <c r="F79" s="63"/>
      <c r="G79" s="63"/>
    </row>
    <row r="80" spans="1:8" ht="28.5" customHeight="1">
      <c r="A80" s="2" t="s">
        <v>2</v>
      </c>
      <c r="B80" s="20" t="s">
        <v>1916</v>
      </c>
      <c r="C80" s="2" t="s">
        <v>152</v>
      </c>
      <c r="D80" s="2" t="s">
        <v>0</v>
      </c>
      <c r="E80" s="2" t="s">
        <v>1293</v>
      </c>
      <c r="F80" s="2" t="s">
        <v>640</v>
      </c>
      <c r="G80" s="2" t="s">
        <v>1426</v>
      </c>
      <c r="H80" s="18" t="s">
        <v>982</v>
      </c>
    </row>
    <row r="81" spans="1:7" ht="4.5" customHeight="1">
      <c r="A81" s="1"/>
      <c r="B81" s="1"/>
      <c r="C81" s="1"/>
      <c r="D81" s="1"/>
      <c r="E81" s="1"/>
      <c r="F81" s="1"/>
      <c r="G81" s="1"/>
    </row>
    <row r="82" spans="1:7" ht="18" customHeight="1">
      <c r="A82" s="22"/>
      <c r="B82" s="23"/>
      <c r="C82" s="23" t="s">
        <v>1135</v>
      </c>
      <c r="D82" s="13"/>
      <c r="E82" s="51"/>
      <c r="F82" s="22"/>
      <c r="G82" s="29"/>
    </row>
    <row r="83" spans="1:7" ht="4.5" customHeight="1">
      <c r="A83" s="22"/>
      <c r="B83" s="13"/>
      <c r="C83" s="13"/>
      <c r="D83" s="13"/>
      <c r="E83" s="51"/>
      <c r="F83" s="13"/>
      <c r="G83" s="30"/>
    </row>
    <row r="84" spans="1:8" ht="44.25" customHeight="1">
      <c r="A84" s="15" t="s">
        <v>1087</v>
      </c>
      <c r="B84" s="19" t="s">
        <v>1</v>
      </c>
      <c r="C84" s="5" t="s">
        <v>2492</v>
      </c>
      <c r="D84" s="56" t="s">
        <v>1</v>
      </c>
      <c r="E84" s="52"/>
      <c r="F84" s="4"/>
      <c r="G84" s="4"/>
      <c r="H84" s="17" t="s">
        <v>2356</v>
      </c>
    </row>
    <row r="85" spans="1:8" ht="21.75" customHeight="1">
      <c r="A85" s="15" t="s">
        <v>2357</v>
      </c>
      <c r="B85" s="19" t="s">
        <v>1</v>
      </c>
      <c r="C85" s="10" t="s">
        <v>454</v>
      </c>
      <c r="D85" s="56" t="s">
        <v>1</v>
      </c>
      <c r="E85" s="52"/>
      <c r="F85" s="4"/>
      <c r="G85" s="4"/>
      <c r="H85" s="17" t="s">
        <v>93</v>
      </c>
    </row>
    <row r="86" spans="1:8" ht="21.75" customHeight="1">
      <c r="A86" s="15" t="s">
        <v>284</v>
      </c>
      <c r="B86" s="19" t="s">
        <v>1</v>
      </c>
      <c r="C86" s="5" t="s">
        <v>453</v>
      </c>
      <c r="D86" s="56" t="s">
        <v>1755</v>
      </c>
      <c r="E86" s="53">
        <v>30</v>
      </c>
      <c r="F86" s="6"/>
      <c r="G86" s="4"/>
      <c r="H86" s="17" t="s">
        <v>1088</v>
      </c>
    </row>
    <row r="87" spans="1:8" ht="21.75" customHeight="1">
      <c r="A87" s="15" t="s">
        <v>1693</v>
      </c>
      <c r="B87" s="19" t="s">
        <v>1</v>
      </c>
      <c r="C87" s="5" t="s">
        <v>1533</v>
      </c>
      <c r="D87" s="56" t="s">
        <v>1755</v>
      </c>
      <c r="E87" s="53">
        <v>30</v>
      </c>
      <c r="F87" s="6"/>
      <c r="G87" s="4"/>
      <c r="H87" s="17" t="s">
        <v>2194</v>
      </c>
    </row>
    <row r="88" spans="1:8" ht="21.75" customHeight="1">
      <c r="A88" s="15" t="s">
        <v>1529</v>
      </c>
      <c r="B88" s="19" t="s">
        <v>1</v>
      </c>
      <c r="C88" s="10" t="s">
        <v>1089</v>
      </c>
      <c r="D88" s="56" t="s">
        <v>1</v>
      </c>
      <c r="E88" s="52"/>
      <c r="F88" s="4"/>
      <c r="G88" s="4"/>
      <c r="H88" s="17" t="s">
        <v>2025</v>
      </c>
    </row>
    <row r="89" spans="1:8" ht="21.75" customHeight="1">
      <c r="A89" s="15" t="s">
        <v>1870</v>
      </c>
      <c r="B89" s="19" t="s">
        <v>1</v>
      </c>
      <c r="C89" s="5" t="s">
        <v>453</v>
      </c>
      <c r="D89" s="56" t="s">
        <v>1755</v>
      </c>
      <c r="E89" s="53">
        <v>16</v>
      </c>
      <c r="F89" s="6"/>
      <c r="G89" s="4"/>
      <c r="H89" s="17" t="s">
        <v>2197</v>
      </c>
    </row>
    <row r="90" spans="1:8" ht="21.75" customHeight="1">
      <c r="A90" s="15" t="s">
        <v>2357</v>
      </c>
      <c r="B90" s="19" t="s">
        <v>1</v>
      </c>
      <c r="C90" s="5" t="s">
        <v>1533</v>
      </c>
      <c r="D90" s="56" t="s">
        <v>1755</v>
      </c>
      <c r="E90" s="53">
        <v>16</v>
      </c>
      <c r="F90" s="6"/>
      <c r="G90" s="4"/>
      <c r="H90" s="17" t="s">
        <v>1697</v>
      </c>
    </row>
    <row r="91" spans="1:8" ht="21.75" customHeight="1">
      <c r="A91" s="15" t="s">
        <v>284</v>
      </c>
      <c r="B91" s="19" t="s">
        <v>1</v>
      </c>
      <c r="C91" s="10" t="s">
        <v>1871</v>
      </c>
      <c r="D91" s="56" t="s">
        <v>1</v>
      </c>
      <c r="E91" s="52"/>
      <c r="F91" s="4"/>
      <c r="G91" s="4"/>
      <c r="H91" s="17" t="s">
        <v>1090</v>
      </c>
    </row>
    <row r="92" spans="1:8" ht="21.75" customHeight="1">
      <c r="A92" s="15" t="s">
        <v>1534</v>
      </c>
      <c r="B92" s="19" t="s">
        <v>1</v>
      </c>
      <c r="C92" s="5" t="s">
        <v>453</v>
      </c>
      <c r="D92" s="56" t="s">
        <v>1755</v>
      </c>
      <c r="E92" s="53">
        <v>7</v>
      </c>
      <c r="F92" s="6"/>
      <c r="G92" s="4"/>
      <c r="H92" s="17" t="s">
        <v>1243</v>
      </c>
    </row>
    <row r="93" spans="1:8" ht="21.75" customHeight="1">
      <c r="A93" s="15" t="s">
        <v>452</v>
      </c>
      <c r="B93" s="19" t="s">
        <v>1</v>
      </c>
      <c r="C93" s="5" t="s">
        <v>1533</v>
      </c>
      <c r="D93" s="56" t="s">
        <v>1755</v>
      </c>
      <c r="E93" s="53">
        <v>7</v>
      </c>
      <c r="F93" s="6"/>
      <c r="G93" s="4"/>
      <c r="H93" s="17" t="s">
        <v>455</v>
      </c>
    </row>
    <row r="94" spans="1:8" ht="21.75" customHeight="1">
      <c r="A94" s="15" t="s">
        <v>1535</v>
      </c>
      <c r="B94" s="19" t="s">
        <v>1</v>
      </c>
      <c r="C94" s="10" t="s">
        <v>600</v>
      </c>
      <c r="D94" s="56" t="s">
        <v>1</v>
      </c>
      <c r="E94" s="52"/>
      <c r="F94" s="4"/>
      <c r="G94" s="4"/>
      <c r="H94" s="17" t="s">
        <v>2358</v>
      </c>
    </row>
    <row r="95" spans="1:8" ht="21.75" customHeight="1">
      <c r="A95" s="15" t="s">
        <v>1377</v>
      </c>
      <c r="B95" s="19" t="s">
        <v>1</v>
      </c>
      <c r="C95" s="5" t="s">
        <v>453</v>
      </c>
      <c r="D95" s="56" t="s">
        <v>1755</v>
      </c>
      <c r="E95" s="53">
        <v>6</v>
      </c>
      <c r="F95" s="6"/>
      <c r="G95" s="4"/>
      <c r="H95" s="17" t="s">
        <v>1536</v>
      </c>
    </row>
    <row r="96" spans="1:8" ht="21.75" customHeight="1">
      <c r="A96" s="15" t="s">
        <v>1091</v>
      </c>
      <c r="B96" s="19" t="s">
        <v>1</v>
      </c>
      <c r="C96" s="5" t="s">
        <v>1533</v>
      </c>
      <c r="D96" s="56" t="s">
        <v>1755</v>
      </c>
      <c r="E96" s="53">
        <v>6</v>
      </c>
      <c r="F96" s="6"/>
      <c r="G96" s="4"/>
      <c r="H96" s="17" t="s">
        <v>1537</v>
      </c>
    </row>
    <row r="97" spans="1:8" ht="21.75" customHeight="1">
      <c r="A97" s="15" t="s">
        <v>285</v>
      </c>
      <c r="B97" s="19" t="s">
        <v>1</v>
      </c>
      <c r="C97" s="10" t="s">
        <v>2027</v>
      </c>
      <c r="D97" s="56" t="s">
        <v>1</v>
      </c>
      <c r="E97" s="52"/>
      <c r="F97" s="4"/>
      <c r="G97" s="4"/>
      <c r="H97" s="17" t="s">
        <v>286</v>
      </c>
    </row>
    <row r="98" spans="1:8" ht="21.75" customHeight="1">
      <c r="A98" s="15" t="s">
        <v>1242</v>
      </c>
      <c r="B98" s="19" t="s">
        <v>1</v>
      </c>
      <c r="C98" s="5" t="s">
        <v>453</v>
      </c>
      <c r="D98" s="56" t="s">
        <v>1755</v>
      </c>
      <c r="E98" s="53">
        <v>3</v>
      </c>
      <c r="F98" s="6"/>
      <c r="G98" s="4"/>
      <c r="H98" s="17" t="s">
        <v>1378</v>
      </c>
    </row>
    <row r="99" spans="1:8" ht="21.75" customHeight="1">
      <c r="A99" s="15" t="s">
        <v>1699</v>
      </c>
      <c r="B99" s="19" t="s">
        <v>1</v>
      </c>
      <c r="C99" s="5" t="s">
        <v>1533</v>
      </c>
      <c r="D99" s="56" t="s">
        <v>1755</v>
      </c>
      <c r="E99" s="53">
        <v>3</v>
      </c>
      <c r="F99" s="6"/>
      <c r="G99" s="4"/>
      <c r="H99" s="17" t="s">
        <v>94</v>
      </c>
    </row>
    <row r="100" spans="1:8" ht="21.75" customHeight="1">
      <c r="A100" s="15" t="s">
        <v>1538</v>
      </c>
      <c r="B100" s="19" t="s">
        <v>1</v>
      </c>
      <c r="C100" s="10" t="s">
        <v>753</v>
      </c>
      <c r="D100" s="56" t="s">
        <v>1</v>
      </c>
      <c r="E100" s="52"/>
      <c r="F100" s="4"/>
      <c r="G100" s="4"/>
      <c r="H100" s="17" t="s">
        <v>2359</v>
      </c>
    </row>
    <row r="101" spans="1:8" ht="21.75" customHeight="1">
      <c r="A101" s="15" t="s">
        <v>1092</v>
      </c>
      <c r="B101" s="19" t="s">
        <v>1</v>
      </c>
      <c r="C101" s="5" t="s">
        <v>453</v>
      </c>
      <c r="D101" s="56" t="s">
        <v>1755</v>
      </c>
      <c r="E101" s="53">
        <v>2</v>
      </c>
      <c r="F101" s="6"/>
      <c r="G101" s="4"/>
      <c r="H101" s="17" t="s">
        <v>287</v>
      </c>
    </row>
    <row r="102" spans="1:8" ht="21.75" customHeight="1">
      <c r="A102" s="15" t="s">
        <v>2360</v>
      </c>
      <c r="B102" s="19" t="s">
        <v>1</v>
      </c>
      <c r="C102" s="5" t="s">
        <v>1533</v>
      </c>
      <c r="D102" s="56" t="s">
        <v>1755</v>
      </c>
      <c r="E102" s="53">
        <v>2</v>
      </c>
      <c r="F102" s="6"/>
      <c r="G102" s="4"/>
      <c r="H102" s="17" t="s">
        <v>2491</v>
      </c>
    </row>
    <row r="103" spans="1:8" ht="21.75" customHeight="1">
      <c r="A103" s="15" t="s">
        <v>288</v>
      </c>
      <c r="B103" s="19" t="s">
        <v>1</v>
      </c>
      <c r="C103" s="10" t="s">
        <v>2198</v>
      </c>
      <c r="D103" s="56" t="s">
        <v>1</v>
      </c>
      <c r="E103" s="52"/>
      <c r="F103" s="4"/>
      <c r="G103" s="4"/>
      <c r="H103" s="17" t="s">
        <v>2361</v>
      </c>
    </row>
    <row r="104" spans="1:8" ht="21.75" customHeight="1">
      <c r="A104" s="15" t="s">
        <v>754</v>
      </c>
      <c r="B104" s="19" t="s">
        <v>1</v>
      </c>
      <c r="C104" s="5" t="s">
        <v>453</v>
      </c>
      <c r="D104" s="56" t="s">
        <v>1755</v>
      </c>
      <c r="E104" s="53">
        <v>1</v>
      </c>
      <c r="F104" s="6"/>
      <c r="G104" s="4"/>
      <c r="H104" s="17" t="s">
        <v>2362</v>
      </c>
    </row>
    <row r="105" spans="1:8" ht="21.75" customHeight="1">
      <c r="A105" s="15" t="s">
        <v>603</v>
      </c>
      <c r="B105" s="19" t="s">
        <v>1</v>
      </c>
      <c r="C105" s="5" t="s">
        <v>1533</v>
      </c>
      <c r="D105" s="56" t="s">
        <v>1755</v>
      </c>
      <c r="E105" s="53">
        <v>1</v>
      </c>
      <c r="F105" s="6"/>
      <c r="G105" s="4"/>
      <c r="H105" s="17" t="s">
        <v>1872</v>
      </c>
    </row>
    <row r="106" spans="1:8" ht="21.75" customHeight="1">
      <c r="A106" s="15" t="s">
        <v>1539</v>
      </c>
      <c r="B106" s="19" t="s">
        <v>1</v>
      </c>
      <c r="C106" s="10" t="s">
        <v>1093</v>
      </c>
      <c r="D106" s="56" t="s">
        <v>1</v>
      </c>
      <c r="E106" s="52"/>
      <c r="F106" s="4"/>
      <c r="G106" s="4"/>
      <c r="H106" s="17" t="s">
        <v>1245</v>
      </c>
    </row>
    <row r="107" spans="1:8" ht="21.75" customHeight="1">
      <c r="A107" s="15" t="s">
        <v>604</v>
      </c>
      <c r="B107" s="19" t="s">
        <v>1</v>
      </c>
      <c r="C107" s="5" t="s">
        <v>453</v>
      </c>
      <c r="D107" s="56" t="s">
        <v>1755</v>
      </c>
      <c r="E107" s="53">
        <v>25</v>
      </c>
      <c r="F107" s="6"/>
      <c r="G107" s="4"/>
      <c r="H107" s="17" t="s">
        <v>95</v>
      </c>
    </row>
    <row r="108" spans="1:8" ht="21.75" customHeight="1">
      <c r="A108" s="15" t="s">
        <v>1249</v>
      </c>
      <c r="B108" s="19" t="s">
        <v>1</v>
      </c>
      <c r="C108" s="5" t="s">
        <v>1533</v>
      </c>
      <c r="D108" s="56" t="s">
        <v>1755</v>
      </c>
      <c r="E108" s="53">
        <v>25</v>
      </c>
      <c r="F108" s="6"/>
      <c r="G108" s="4"/>
      <c r="H108" s="17" t="s">
        <v>2199</v>
      </c>
    </row>
    <row r="109" spans="1:8" ht="55.5" customHeight="1">
      <c r="A109" s="15" t="s">
        <v>289</v>
      </c>
      <c r="B109" s="19" t="s">
        <v>1</v>
      </c>
      <c r="C109" s="10" t="s">
        <v>2363</v>
      </c>
      <c r="D109" s="56" t="s">
        <v>1</v>
      </c>
      <c r="E109" s="52"/>
      <c r="F109" s="4"/>
      <c r="G109" s="4"/>
      <c r="H109" s="17" t="s">
        <v>290</v>
      </c>
    </row>
    <row r="110" spans="1:8" ht="21.75" customHeight="1">
      <c r="A110" s="15" t="s">
        <v>456</v>
      </c>
      <c r="B110" s="19" t="s">
        <v>1</v>
      </c>
      <c r="C110" s="5" t="s">
        <v>453</v>
      </c>
      <c r="D110" s="56" t="s">
        <v>1755</v>
      </c>
      <c r="E110" s="53">
        <v>1</v>
      </c>
      <c r="F110" s="6"/>
      <c r="G110" s="4"/>
      <c r="H110" s="17" t="s">
        <v>291</v>
      </c>
    </row>
    <row r="111" spans="1:8" ht="18" customHeight="1">
      <c r="A111" s="28"/>
      <c r="B111" s="21"/>
      <c r="C111" s="21" t="s">
        <v>1759</v>
      </c>
      <c r="D111" s="7"/>
      <c r="E111" s="50"/>
      <c r="F111" s="7"/>
      <c r="G111" s="31"/>
      <c r="H111" s="17"/>
    </row>
    <row r="112" spans="1:8" ht="15.75" customHeight="1">
      <c r="A112" s="64" t="s">
        <v>2028</v>
      </c>
      <c r="B112" s="64"/>
      <c r="C112" s="64"/>
      <c r="D112" s="64"/>
      <c r="E112" s="64"/>
      <c r="F112" s="64"/>
      <c r="G112" s="64"/>
      <c r="H112" s="17"/>
    </row>
    <row r="113" spans="1:7" ht="12.75" customHeight="1">
      <c r="A113" s="9" t="s">
        <v>342</v>
      </c>
      <c r="B113" s="3"/>
      <c r="C113" s="9" t="s">
        <v>154</v>
      </c>
      <c r="D113" s="3"/>
      <c r="E113" s="49"/>
      <c r="F113" s="3"/>
      <c r="G113" s="14" t="str">
        <f>UPPER("Bill of Quantities")</f>
        <v>BILL OF QUANTITIES</v>
      </c>
    </row>
    <row r="114" spans="1:7" ht="12.75" customHeight="1">
      <c r="A114" s="9">
        <f>IF(C114="","","CONTRACT TITLE: ")</f>
      </c>
      <c r="B114" s="9"/>
      <c r="C114" s="61"/>
      <c r="D114" s="61"/>
      <c r="E114" s="61"/>
      <c r="F114" s="61"/>
      <c r="G114" s="61"/>
    </row>
    <row r="115" spans="1:7" ht="12.75" customHeight="1">
      <c r="A115" s="9" t="str">
        <f>IF((B115&amp;C115)="","",UPPER("BILL:"))</f>
        <v>BILL:</v>
      </c>
      <c r="B115" s="3"/>
      <c r="C115" s="62" t="s">
        <v>276</v>
      </c>
      <c r="D115" s="62"/>
      <c r="E115" s="62"/>
      <c r="F115" s="62"/>
      <c r="G115" s="62"/>
    </row>
    <row r="116" spans="1:7" ht="12.75" customHeight="1" hidden="1">
      <c r="A116" s="9" t="str">
        <f>IF(C116="","","SERIES:")</f>
        <v>SERIES:</v>
      </c>
      <c r="B116" s="3"/>
      <c r="C116" s="62" t="s">
        <v>1751</v>
      </c>
      <c r="D116" s="62"/>
      <c r="E116" s="62"/>
      <c r="F116" s="62"/>
      <c r="G116" s="62"/>
    </row>
    <row r="117" spans="1:7" ht="12.75" customHeight="1">
      <c r="A117" s="9" t="str">
        <f>IF(C117="","","SECTION:")</f>
        <v>SECTION:</v>
      </c>
      <c r="B117" s="3"/>
      <c r="C117" s="63" t="s">
        <v>450</v>
      </c>
      <c r="D117" s="63"/>
      <c r="E117" s="63"/>
      <c r="F117" s="63"/>
      <c r="G117" s="63"/>
    </row>
    <row r="118" spans="1:8" ht="28.5" customHeight="1">
      <c r="A118" s="2" t="s">
        <v>2</v>
      </c>
      <c r="B118" s="20" t="s">
        <v>1916</v>
      </c>
      <c r="C118" s="2" t="s">
        <v>152</v>
      </c>
      <c r="D118" s="2" t="s">
        <v>0</v>
      </c>
      <c r="E118" s="2" t="s">
        <v>1293</v>
      </c>
      <c r="F118" s="2" t="s">
        <v>640</v>
      </c>
      <c r="G118" s="2" t="s">
        <v>1426</v>
      </c>
      <c r="H118" s="18" t="s">
        <v>982</v>
      </c>
    </row>
    <row r="119" spans="1:7" ht="4.5" customHeight="1">
      <c r="A119" s="1"/>
      <c r="B119" s="1"/>
      <c r="C119" s="1"/>
      <c r="D119" s="1"/>
      <c r="E119" s="1"/>
      <c r="F119" s="1"/>
      <c r="G119" s="1"/>
    </row>
    <row r="120" spans="1:7" ht="18" customHeight="1">
      <c r="A120" s="22"/>
      <c r="B120" s="23"/>
      <c r="C120" s="23" t="s">
        <v>1135</v>
      </c>
      <c r="D120" s="13"/>
      <c r="E120" s="51"/>
      <c r="F120" s="22"/>
      <c r="G120" s="29"/>
    </row>
    <row r="121" spans="1:7" ht="4.5" customHeight="1">
      <c r="A121" s="22"/>
      <c r="B121" s="13"/>
      <c r="C121" s="13"/>
      <c r="D121" s="13"/>
      <c r="E121" s="51"/>
      <c r="F121" s="13"/>
      <c r="G121" s="30"/>
    </row>
    <row r="122" spans="1:8" ht="21.75" customHeight="1">
      <c r="A122" s="15" t="s">
        <v>1873</v>
      </c>
      <c r="B122" s="19" t="s">
        <v>1</v>
      </c>
      <c r="C122" s="5" t="s">
        <v>1533</v>
      </c>
      <c r="D122" s="56" t="s">
        <v>1755</v>
      </c>
      <c r="E122" s="53">
        <v>1</v>
      </c>
      <c r="F122" s="6"/>
      <c r="G122" s="4"/>
      <c r="H122" s="17" t="s">
        <v>457</v>
      </c>
    </row>
    <row r="123" spans="1:7" ht="12.75" customHeight="1">
      <c r="A123" s="8"/>
      <c r="B123" s="8"/>
      <c r="C123" s="8"/>
      <c r="D123" s="57"/>
      <c r="E123" s="51"/>
      <c r="F123" s="11"/>
      <c r="G123" s="11"/>
    </row>
    <row r="124" spans="1:7" ht="12.75" customHeight="1">
      <c r="A124" s="8"/>
      <c r="B124" s="8"/>
      <c r="C124" s="8"/>
      <c r="D124" s="57"/>
      <c r="E124" s="51"/>
      <c r="F124" s="11"/>
      <c r="G124" s="11"/>
    </row>
    <row r="125" spans="1:7" ht="12.75" customHeight="1">
      <c r="A125" s="8"/>
      <c r="B125" s="8"/>
      <c r="C125" s="8"/>
      <c r="D125" s="57"/>
      <c r="E125" s="51"/>
      <c r="F125" s="11"/>
      <c r="G125" s="11"/>
    </row>
    <row r="126" spans="1:7" ht="12.75" customHeight="1">
      <c r="A126" s="8"/>
      <c r="B126" s="8"/>
      <c r="C126" s="8"/>
      <c r="D126" s="57"/>
      <c r="E126" s="51"/>
      <c r="F126" s="11"/>
      <c r="G126" s="11"/>
    </row>
    <row r="127" spans="1:7" ht="12.75" customHeight="1">
      <c r="A127" s="8"/>
      <c r="B127" s="8"/>
      <c r="C127" s="8"/>
      <c r="D127" s="57"/>
      <c r="E127" s="51"/>
      <c r="F127" s="11"/>
      <c r="G127" s="11"/>
    </row>
    <row r="128" spans="1:7" ht="12.75" customHeight="1">
      <c r="A128" s="8"/>
      <c r="B128" s="8"/>
      <c r="C128" s="8"/>
      <c r="D128" s="57"/>
      <c r="E128" s="51"/>
      <c r="F128" s="11"/>
      <c r="G128" s="11"/>
    </row>
    <row r="129" spans="1:7" ht="12.75" customHeight="1">
      <c r="A129" s="8"/>
      <c r="B129" s="8"/>
      <c r="C129" s="8"/>
      <c r="D129" s="57"/>
      <c r="E129" s="51"/>
      <c r="F129" s="11"/>
      <c r="G129" s="11"/>
    </row>
    <row r="130" spans="1:7" ht="12.75" customHeight="1">
      <c r="A130" s="8"/>
      <c r="B130" s="8"/>
      <c r="C130" s="8"/>
      <c r="D130" s="57"/>
      <c r="E130" s="51"/>
      <c r="F130" s="11"/>
      <c r="G130" s="11"/>
    </row>
    <row r="131" spans="1:7" ht="12.75" customHeight="1">
      <c r="A131" s="8"/>
      <c r="B131" s="8"/>
      <c r="C131" s="8"/>
      <c r="D131" s="57"/>
      <c r="E131" s="51"/>
      <c r="F131" s="11"/>
      <c r="G131" s="11"/>
    </row>
    <row r="132" spans="1:7" ht="12.75" customHeight="1">
      <c r="A132" s="8"/>
      <c r="B132" s="8"/>
      <c r="C132" s="8"/>
      <c r="D132" s="57"/>
      <c r="E132" s="51"/>
      <c r="F132" s="11"/>
      <c r="G132" s="11"/>
    </row>
    <row r="133" spans="1:7" ht="12.75" customHeight="1">
      <c r="A133" s="8"/>
      <c r="B133" s="8"/>
      <c r="C133" s="8"/>
      <c r="D133" s="57"/>
      <c r="E133" s="51"/>
      <c r="F133" s="11"/>
      <c r="G133" s="11"/>
    </row>
    <row r="134" spans="1:7" ht="12.75" customHeight="1">
      <c r="A134" s="8"/>
      <c r="B134" s="8"/>
      <c r="C134" s="8"/>
      <c r="D134" s="57"/>
      <c r="E134" s="51"/>
      <c r="F134" s="11"/>
      <c r="G134" s="11"/>
    </row>
    <row r="135" spans="1:7" ht="12.75" customHeight="1">
      <c r="A135" s="8"/>
      <c r="B135" s="8"/>
      <c r="C135" s="8"/>
      <c r="D135" s="57"/>
      <c r="E135" s="51"/>
      <c r="F135" s="11"/>
      <c r="G135" s="11"/>
    </row>
    <row r="136" spans="1:7" ht="12.75" customHeight="1">
      <c r="A136" s="8"/>
      <c r="B136" s="8"/>
      <c r="C136" s="8"/>
      <c r="D136" s="57"/>
      <c r="E136" s="51"/>
      <c r="F136" s="11"/>
      <c r="G136" s="11"/>
    </row>
    <row r="137" spans="1:7" ht="12.75" customHeight="1">
      <c r="A137" s="8"/>
      <c r="B137" s="8"/>
      <c r="C137" s="8"/>
      <c r="D137" s="57"/>
      <c r="E137" s="51"/>
      <c r="F137" s="11"/>
      <c r="G137" s="11"/>
    </row>
    <row r="138" spans="1:7" ht="12.75" customHeight="1">
      <c r="A138" s="8"/>
      <c r="B138" s="8"/>
      <c r="C138" s="8"/>
      <c r="D138" s="57"/>
      <c r="E138" s="51"/>
      <c r="F138" s="11"/>
      <c r="G138" s="11"/>
    </row>
    <row r="139" spans="1:7" ht="12.75" customHeight="1">
      <c r="A139" s="8"/>
      <c r="B139" s="8"/>
      <c r="C139" s="8"/>
      <c r="D139" s="57"/>
      <c r="E139" s="51"/>
      <c r="F139" s="11"/>
      <c r="G139" s="11"/>
    </row>
    <row r="140" spans="1:7" ht="12.75" customHeight="1">
      <c r="A140" s="8"/>
      <c r="B140" s="8"/>
      <c r="C140" s="8"/>
      <c r="D140" s="57"/>
      <c r="E140" s="51"/>
      <c r="F140" s="11"/>
      <c r="G140" s="11"/>
    </row>
    <row r="141" spans="1:7" ht="12.75" customHeight="1">
      <c r="A141" s="8"/>
      <c r="B141" s="8"/>
      <c r="C141" s="8"/>
      <c r="D141" s="57"/>
      <c r="E141" s="51"/>
      <c r="F141" s="11"/>
      <c r="G141" s="11"/>
    </row>
    <row r="142" spans="1:7" ht="12.75" customHeight="1">
      <c r="A142" s="8"/>
      <c r="B142" s="8"/>
      <c r="C142" s="8"/>
      <c r="D142" s="57"/>
      <c r="E142" s="51"/>
      <c r="F142" s="11"/>
      <c r="G142" s="11"/>
    </row>
    <row r="143" spans="1:7" ht="12.75" customHeight="1">
      <c r="A143" s="8"/>
      <c r="B143" s="8"/>
      <c r="C143" s="8"/>
      <c r="D143" s="57"/>
      <c r="E143" s="51"/>
      <c r="F143" s="11"/>
      <c r="G143" s="11"/>
    </row>
    <row r="144" spans="1:7" ht="12.75" customHeight="1">
      <c r="A144" s="8"/>
      <c r="B144" s="8"/>
      <c r="C144" s="8"/>
      <c r="D144" s="57"/>
      <c r="E144" s="51"/>
      <c r="F144" s="11"/>
      <c r="G144" s="11"/>
    </row>
    <row r="145" spans="1:7" ht="12.75" customHeight="1">
      <c r="A145" s="8"/>
      <c r="B145" s="8"/>
      <c r="C145" s="8"/>
      <c r="D145" s="57"/>
      <c r="E145" s="51"/>
      <c r="F145" s="11"/>
      <c r="G145" s="11"/>
    </row>
    <row r="146" spans="1:7" ht="12.75" customHeight="1">
      <c r="A146" s="8"/>
      <c r="B146" s="8"/>
      <c r="C146" s="8"/>
      <c r="D146" s="57"/>
      <c r="E146" s="51"/>
      <c r="F146" s="11"/>
      <c r="G146" s="11"/>
    </row>
    <row r="147" spans="1:7" ht="12.75" customHeight="1">
      <c r="A147" s="8"/>
      <c r="B147" s="8"/>
      <c r="C147" s="8"/>
      <c r="D147" s="57"/>
      <c r="E147" s="51"/>
      <c r="F147" s="11"/>
      <c r="G147" s="11"/>
    </row>
    <row r="148" spans="1:7" ht="12.75" customHeight="1">
      <c r="A148" s="8"/>
      <c r="B148" s="8"/>
      <c r="C148" s="8"/>
      <c r="D148" s="57"/>
      <c r="E148" s="51"/>
      <c r="F148" s="11"/>
      <c r="G148" s="11"/>
    </row>
    <row r="149" spans="1:7" ht="12.75" customHeight="1">
      <c r="A149" s="8"/>
      <c r="B149" s="8"/>
      <c r="C149" s="8"/>
      <c r="D149" s="57"/>
      <c r="E149" s="51"/>
      <c r="F149" s="11"/>
      <c r="G149" s="11"/>
    </row>
    <row r="150" spans="1:7" ht="12.75" customHeight="1">
      <c r="A150" s="8"/>
      <c r="B150" s="8"/>
      <c r="C150" s="8"/>
      <c r="D150" s="57"/>
      <c r="E150" s="51"/>
      <c r="F150" s="11"/>
      <c r="G150" s="11"/>
    </row>
    <row r="151" spans="1:7" ht="12.75" customHeight="1">
      <c r="A151" s="8"/>
      <c r="B151" s="8"/>
      <c r="C151" s="8"/>
      <c r="D151" s="57"/>
      <c r="E151" s="51"/>
      <c r="F151" s="11"/>
      <c r="G151" s="11"/>
    </row>
    <row r="152" spans="1:7" ht="12.75" customHeight="1">
      <c r="A152" s="8"/>
      <c r="B152" s="8"/>
      <c r="C152" s="8"/>
      <c r="D152" s="57"/>
      <c r="E152" s="51"/>
      <c r="F152" s="11"/>
      <c r="G152" s="11"/>
    </row>
    <row r="153" spans="1:7" ht="12.75" customHeight="1">
      <c r="A153" s="8"/>
      <c r="B153" s="8"/>
      <c r="C153" s="8"/>
      <c r="D153" s="57"/>
      <c r="E153" s="51"/>
      <c r="F153" s="11"/>
      <c r="G153" s="11"/>
    </row>
    <row r="154" spans="1:7" ht="12.75" customHeight="1">
      <c r="A154" s="8"/>
      <c r="B154" s="8"/>
      <c r="C154" s="8"/>
      <c r="D154" s="57"/>
      <c r="E154" s="51"/>
      <c r="F154" s="11"/>
      <c r="G154" s="11"/>
    </row>
    <row r="155" spans="1:7" ht="12.75" customHeight="1">
      <c r="A155" s="8"/>
      <c r="B155" s="8"/>
      <c r="C155" s="8"/>
      <c r="D155" s="57"/>
      <c r="E155" s="51"/>
      <c r="F155" s="11"/>
      <c r="G155" s="11"/>
    </row>
    <row r="156" spans="1:7" ht="12.75" customHeight="1">
      <c r="A156" s="8"/>
      <c r="B156" s="8"/>
      <c r="C156" s="8"/>
      <c r="D156" s="57"/>
      <c r="E156" s="51"/>
      <c r="F156" s="11"/>
      <c r="G156" s="11"/>
    </row>
    <row r="157" spans="1:7" ht="12.75" customHeight="1">
      <c r="A157" s="8"/>
      <c r="B157" s="8"/>
      <c r="C157" s="8"/>
      <c r="D157" s="57"/>
      <c r="E157" s="51"/>
      <c r="F157" s="11"/>
      <c r="G157" s="11"/>
    </row>
    <row r="158" spans="1:7" ht="12.75" customHeight="1">
      <c r="A158" s="8"/>
      <c r="B158" s="8"/>
      <c r="C158" s="8"/>
      <c r="D158" s="57"/>
      <c r="E158" s="51"/>
      <c r="F158" s="11"/>
      <c r="G158" s="11"/>
    </row>
    <row r="159" spans="1:7" ht="12.75" customHeight="1">
      <c r="A159" s="8"/>
      <c r="B159" s="8"/>
      <c r="C159" s="8"/>
      <c r="D159" s="57"/>
      <c r="E159" s="51"/>
      <c r="F159" s="11"/>
      <c r="G159" s="11"/>
    </row>
    <row r="160" spans="1:7" ht="12.75" customHeight="1">
      <c r="A160" s="8"/>
      <c r="B160" s="8"/>
      <c r="C160" s="8"/>
      <c r="D160" s="57"/>
      <c r="E160" s="51"/>
      <c r="F160" s="11"/>
      <c r="G160" s="11"/>
    </row>
    <row r="161" spans="1:7" ht="12.75" customHeight="1">
      <c r="A161" s="8"/>
      <c r="B161" s="8"/>
      <c r="C161" s="8"/>
      <c r="D161" s="57"/>
      <c r="E161" s="51"/>
      <c r="F161" s="11"/>
      <c r="G161" s="11"/>
    </row>
    <row r="162" spans="1:7" ht="12.75" customHeight="1">
      <c r="A162" s="8"/>
      <c r="B162" s="8"/>
      <c r="C162" s="8"/>
      <c r="D162" s="57"/>
      <c r="E162" s="51"/>
      <c r="F162" s="11"/>
      <c r="G162" s="11"/>
    </row>
    <row r="163" spans="1:7" ht="12.75" customHeight="1">
      <c r="A163" s="8"/>
      <c r="B163" s="8"/>
      <c r="C163" s="8"/>
      <c r="D163" s="57"/>
      <c r="E163" s="51"/>
      <c r="F163" s="11"/>
      <c r="G163" s="11"/>
    </row>
    <row r="164" spans="1:7" ht="12.75" customHeight="1">
      <c r="A164" s="8"/>
      <c r="B164" s="8"/>
      <c r="C164" s="8"/>
      <c r="D164" s="57"/>
      <c r="E164" s="51"/>
      <c r="F164" s="11"/>
      <c r="G164" s="11"/>
    </row>
    <row r="165" spans="1:7" ht="12.75" customHeight="1">
      <c r="A165" s="8"/>
      <c r="B165" s="8"/>
      <c r="C165" s="8"/>
      <c r="D165" s="57"/>
      <c r="E165" s="51"/>
      <c r="F165" s="11"/>
      <c r="G165" s="11"/>
    </row>
    <row r="166" spans="1:7" ht="12.75" customHeight="1">
      <c r="A166" s="8"/>
      <c r="B166" s="8"/>
      <c r="C166" s="8"/>
      <c r="D166" s="57"/>
      <c r="E166" s="51"/>
      <c r="F166" s="11"/>
      <c r="G166" s="11"/>
    </row>
    <row r="167" spans="1:7" ht="12.75" customHeight="1">
      <c r="A167" s="8"/>
      <c r="B167" s="8"/>
      <c r="C167" s="8"/>
      <c r="D167" s="57"/>
      <c r="E167" s="51"/>
      <c r="F167" s="11"/>
      <c r="G167" s="11"/>
    </row>
    <row r="168" spans="1:7" ht="12.75" customHeight="1">
      <c r="A168" s="8"/>
      <c r="B168" s="8"/>
      <c r="C168" s="8"/>
      <c r="D168" s="57"/>
      <c r="E168" s="51"/>
      <c r="F168" s="11"/>
      <c r="G168" s="11"/>
    </row>
    <row r="169" spans="1:7" ht="12.75" customHeight="1">
      <c r="A169" s="8"/>
      <c r="B169" s="8"/>
      <c r="C169" s="8"/>
      <c r="D169" s="57"/>
      <c r="E169" s="51"/>
      <c r="F169" s="11"/>
      <c r="G169" s="11"/>
    </row>
    <row r="170" spans="1:7" ht="12.75" customHeight="1">
      <c r="A170" s="8"/>
      <c r="B170" s="8"/>
      <c r="C170" s="8"/>
      <c r="D170" s="57"/>
      <c r="E170" s="51"/>
      <c r="F170" s="11"/>
      <c r="G170" s="11"/>
    </row>
    <row r="171" spans="1:7" ht="7.5" customHeight="1">
      <c r="A171" s="8"/>
      <c r="B171" s="8"/>
      <c r="C171" s="8"/>
      <c r="D171" s="57"/>
      <c r="E171" s="51"/>
      <c r="F171" s="11"/>
      <c r="G171" s="11"/>
    </row>
    <row r="172" spans="1:7" ht="18" customHeight="1">
      <c r="A172" s="26" t="str">
        <f>"TOTAL FOR "&amp;UPPER("Section")&amp;"  4.2 CARRIED FORWARD TO SUMMARY"</f>
        <v>TOTAL FOR SECTION  4.2 CARRIED FORWARD TO SUMMARY</v>
      </c>
      <c r="B172" s="7"/>
      <c r="C172" s="7"/>
      <c r="D172" s="7"/>
      <c r="E172" s="50"/>
      <c r="F172" s="27"/>
      <c r="G172" s="25"/>
    </row>
    <row r="173" spans="1:7" ht="15.75" customHeight="1">
      <c r="A173" s="64" t="s">
        <v>96</v>
      </c>
      <c r="B173" s="64"/>
      <c r="C173" s="64"/>
      <c r="D173" s="64"/>
      <c r="E173" s="64"/>
      <c r="F173" s="64"/>
      <c r="G173" s="64"/>
    </row>
    <row r="174" spans="1:7" ht="12.75" customHeight="1">
      <c r="A174" s="9" t="s">
        <v>342</v>
      </c>
      <c r="B174" s="3"/>
      <c r="C174" s="9" t="s">
        <v>154</v>
      </c>
      <c r="D174" s="3"/>
      <c r="E174" s="49"/>
      <c r="F174" s="3"/>
      <c r="G174" s="14" t="str">
        <f>UPPER("Bill of Quantities")</f>
        <v>BILL OF QUANTITIES</v>
      </c>
    </row>
    <row r="175" spans="1:7" ht="12.75" customHeight="1">
      <c r="A175" s="9">
        <f>IF(C175="","","CONTRACT TITLE: ")</f>
      </c>
      <c r="B175" s="9"/>
      <c r="C175" s="61"/>
      <c r="D175" s="61"/>
      <c r="E175" s="61"/>
      <c r="F175" s="61"/>
      <c r="G175" s="61"/>
    </row>
    <row r="176" spans="1:7" ht="12.75" customHeight="1">
      <c r="A176" s="9" t="str">
        <f>IF((B176&amp;C176)="","",UPPER("BILL:"))</f>
        <v>BILL:</v>
      </c>
      <c r="B176" s="3"/>
      <c r="C176" s="62" t="s">
        <v>276</v>
      </c>
      <c r="D176" s="62"/>
      <c r="E176" s="62"/>
      <c r="F176" s="62"/>
      <c r="G176" s="62"/>
    </row>
    <row r="177" spans="1:7" ht="12.75" customHeight="1" hidden="1">
      <c r="A177" s="9" t="str">
        <f>IF(C177="","","SERIES:")</f>
        <v>SERIES:</v>
      </c>
      <c r="B177" s="3"/>
      <c r="C177" s="62" t="s">
        <v>1751</v>
      </c>
      <c r="D177" s="62"/>
      <c r="E177" s="62"/>
      <c r="F177" s="62"/>
      <c r="G177" s="62"/>
    </row>
    <row r="178" spans="1:7" ht="12.75" customHeight="1">
      <c r="A178" s="9" t="str">
        <f>IF(C178="","","SECTION:")</f>
        <v>SECTION:</v>
      </c>
      <c r="B178" s="3"/>
      <c r="C178" s="63" t="s">
        <v>1540</v>
      </c>
      <c r="D178" s="63"/>
      <c r="E178" s="63"/>
      <c r="F178" s="63"/>
      <c r="G178" s="63"/>
    </row>
    <row r="179" spans="1:8" ht="28.5" customHeight="1">
      <c r="A179" s="2" t="s">
        <v>2</v>
      </c>
      <c r="B179" s="20" t="s">
        <v>1916</v>
      </c>
      <c r="C179" s="2" t="s">
        <v>152</v>
      </c>
      <c r="D179" s="2" t="s">
        <v>0</v>
      </c>
      <c r="E179" s="2" t="s">
        <v>1293</v>
      </c>
      <c r="F179" s="2" t="s">
        <v>640</v>
      </c>
      <c r="G179" s="2" t="s">
        <v>1426</v>
      </c>
      <c r="H179" s="18" t="s">
        <v>982</v>
      </c>
    </row>
    <row r="180" spans="1:7" ht="4.5" customHeight="1">
      <c r="A180" s="1"/>
      <c r="B180" s="1"/>
      <c r="C180" s="1"/>
      <c r="D180" s="1"/>
      <c r="E180" s="1"/>
      <c r="F180" s="1"/>
      <c r="G180" s="1"/>
    </row>
    <row r="181" spans="1:8" ht="44.25" customHeight="1">
      <c r="A181" s="15" t="s">
        <v>458</v>
      </c>
      <c r="B181" s="19" t="s">
        <v>1</v>
      </c>
      <c r="C181" s="12" t="s">
        <v>605</v>
      </c>
      <c r="D181" s="56" t="s">
        <v>1</v>
      </c>
      <c r="E181" s="52"/>
      <c r="F181" s="4"/>
      <c r="G181" s="4"/>
      <c r="H181" s="17" t="s">
        <v>1541</v>
      </c>
    </row>
    <row r="182" spans="1:8" ht="44.25" customHeight="1">
      <c r="A182" s="15" t="s">
        <v>1380</v>
      </c>
      <c r="B182" s="19" t="s">
        <v>1</v>
      </c>
      <c r="C182" s="10" t="s">
        <v>945</v>
      </c>
      <c r="D182" s="56" t="s">
        <v>1</v>
      </c>
      <c r="E182" s="52"/>
      <c r="F182" s="4"/>
      <c r="G182" s="4"/>
      <c r="H182" s="17" t="s">
        <v>2200</v>
      </c>
    </row>
    <row r="183" spans="1:8" ht="21.75" customHeight="1">
      <c r="A183" s="15" t="s">
        <v>755</v>
      </c>
      <c r="B183" s="19" t="s">
        <v>1</v>
      </c>
      <c r="C183" s="5" t="s">
        <v>453</v>
      </c>
      <c r="D183" s="56" t="s">
        <v>163</v>
      </c>
      <c r="E183" s="53">
        <v>38</v>
      </c>
      <c r="F183" s="6"/>
      <c r="G183" s="4"/>
      <c r="H183" s="17" t="s">
        <v>459</v>
      </c>
    </row>
    <row r="184" spans="1:8" ht="21.75" customHeight="1">
      <c r="A184" s="15" t="s">
        <v>1381</v>
      </c>
      <c r="B184" s="19" t="s">
        <v>1</v>
      </c>
      <c r="C184" s="5" t="s">
        <v>1533</v>
      </c>
      <c r="D184" s="56" t="s">
        <v>163</v>
      </c>
      <c r="E184" s="53">
        <v>38</v>
      </c>
      <c r="F184" s="6"/>
      <c r="G184" s="4"/>
      <c r="H184" s="17" t="s">
        <v>1379</v>
      </c>
    </row>
    <row r="185" spans="1:8" ht="21.75" customHeight="1">
      <c r="A185" s="15" t="s">
        <v>2029</v>
      </c>
      <c r="B185" s="19" t="s">
        <v>1</v>
      </c>
      <c r="C185" s="10" t="s">
        <v>1094</v>
      </c>
      <c r="D185" s="56" t="s">
        <v>1</v>
      </c>
      <c r="E185" s="52"/>
      <c r="F185" s="4"/>
      <c r="G185" s="4"/>
      <c r="H185" s="17" t="s">
        <v>1696</v>
      </c>
    </row>
    <row r="186" spans="1:8" ht="21.75" customHeight="1">
      <c r="A186" s="15" t="s">
        <v>2030</v>
      </c>
      <c r="B186" s="19" t="s">
        <v>1</v>
      </c>
      <c r="C186" s="5" t="s">
        <v>453</v>
      </c>
      <c r="D186" s="56" t="s">
        <v>163</v>
      </c>
      <c r="E186" s="53">
        <v>38</v>
      </c>
      <c r="F186" s="6"/>
      <c r="G186" s="4"/>
      <c r="H186" s="17" t="s">
        <v>1095</v>
      </c>
    </row>
    <row r="187" spans="1:8" ht="21.75" customHeight="1">
      <c r="A187" s="15" t="s">
        <v>292</v>
      </c>
      <c r="B187" s="19" t="s">
        <v>1</v>
      </c>
      <c r="C187" s="5" t="s">
        <v>1533</v>
      </c>
      <c r="D187" s="56" t="s">
        <v>163</v>
      </c>
      <c r="E187" s="53">
        <v>38</v>
      </c>
      <c r="F187" s="6"/>
      <c r="G187" s="4"/>
      <c r="H187" s="17" t="s">
        <v>2495</v>
      </c>
    </row>
    <row r="188" spans="1:8" ht="21.75" customHeight="1">
      <c r="A188" s="15" t="s">
        <v>97</v>
      </c>
      <c r="B188" s="19" t="s">
        <v>1</v>
      </c>
      <c r="C188" s="10" t="s">
        <v>1874</v>
      </c>
      <c r="D188" s="56" t="s">
        <v>1</v>
      </c>
      <c r="E188" s="52"/>
      <c r="F188" s="4"/>
      <c r="G188" s="4"/>
      <c r="H188" s="17" t="s">
        <v>1248</v>
      </c>
    </row>
    <row r="189" spans="1:8" ht="21.75" customHeight="1">
      <c r="A189" s="15" t="s">
        <v>756</v>
      </c>
      <c r="B189" s="19" t="s">
        <v>1</v>
      </c>
      <c r="C189" s="5" t="s">
        <v>453</v>
      </c>
      <c r="D189" s="56" t="s">
        <v>1755</v>
      </c>
      <c r="E189" s="53">
        <v>20</v>
      </c>
      <c r="F189" s="6"/>
      <c r="G189" s="4"/>
      <c r="H189" s="17" t="s">
        <v>1542</v>
      </c>
    </row>
    <row r="190" spans="1:8" ht="21.75" customHeight="1">
      <c r="A190" s="15" t="s">
        <v>1543</v>
      </c>
      <c r="B190" s="19" t="s">
        <v>1</v>
      </c>
      <c r="C190" s="5" t="s">
        <v>1533</v>
      </c>
      <c r="D190" s="56" t="s">
        <v>1755</v>
      </c>
      <c r="E190" s="53">
        <v>20</v>
      </c>
      <c r="F190" s="6"/>
      <c r="G190" s="4"/>
      <c r="H190" s="17" t="s">
        <v>2496</v>
      </c>
    </row>
    <row r="191" spans="1:8" ht="21.75" customHeight="1">
      <c r="A191" s="15" t="s">
        <v>757</v>
      </c>
      <c r="B191" s="19" t="s">
        <v>1</v>
      </c>
      <c r="C191" s="10" t="s">
        <v>1700</v>
      </c>
      <c r="D191" s="56" t="s">
        <v>1</v>
      </c>
      <c r="E191" s="52"/>
      <c r="F191" s="4"/>
      <c r="G191" s="4"/>
      <c r="H191" s="17" t="s">
        <v>2497</v>
      </c>
    </row>
    <row r="192" spans="1:8" ht="21.75" customHeight="1">
      <c r="A192" s="15" t="s">
        <v>2031</v>
      </c>
      <c r="B192" s="19" t="s">
        <v>1</v>
      </c>
      <c r="C192" s="5" t="s">
        <v>453</v>
      </c>
      <c r="D192" s="56" t="s">
        <v>1755</v>
      </c>
      <c r="E192" s="53">
        <v>1</v>
      </c>
      <c r="F192" s="6"/>
      <c r="G192" s="4"/>
      <c r="H192" s="17" t="s">
        <v>98</v>
      </c>
    </row>
    <row r="193" spans="1:8" ht="21.75" customHeight="1">
      <c r="A193" s="15" t="s">
        <v>293</v>
      </c>
      <c r="B193" s="19" t="s">
        <v>1</v>
      </c>
      <c r="C193" s="5" t="s">
        <v>1533</v>
      </c>
      <c r="D193" s="56" t="s">
        <v>1755</v>
      </c>
      <c r="E193" s="53">
        <v>1</v>
      </c>
      <c r="F193" s="6"/>
      <c r="G193" s="4"/>
      <c r="H193" s="17" t="s">
        <v>1698</v>
      </c>
    </row>
    <row r="194" spans="1:8" ht="21.75" customHeight="1">
      <c r="A194" s="15" t="s">
        <v>1383</v>
      </c>
      <c r="B194" s="19" t="s">
        <v>1</v>
      </c>
      <c r="C194" s="10" t="s">
        <v>2364</v>
      </c>
      <c r="D194" s="56" t="s">
        <v>1</v>
      </c>
      <c r="E194" s="52"/>
      <c r="F194" s="4"/>
      <c r="G194" s="4"/>
      <c r="H194" s="17" t="s">
        <v>1875</v>
      </c>
    </row>
    <row r="195" spans="1:8" ht="21.75" customHeight="1">
      <c r="A195" s="15" t="s">
        <v>758</v>
      </c>
      <c r="B195" s="19" t="s">
        <v>1</v>
      </c>
      <c r="C195" s="5" t="s">
        <v>453</v>
      </c>
      <c r="D195" s="56" t="s">
        <v>1755</v>
      </c>
      <c r="E195" s="53">
        <v>2</v>
      </c>
      <c r="F195" s="6"/>
      <c r="G195" s="4"/>
      <c r="H195" s="17" t="s">
        <v>601</v>
      </c>
    </row>
    <row r="196" spans="1:8" ht="21.75" customHeight="1">
      <c r="A196" s="15" t="s">
        <v>1544</v>
      </c>
      <c r="B196" s="19" t="s">
        <v>1</v>
      </c>
      <c r="C196" s="5" t="s">
        <v>1533</v>
      </c>
      <c r="D196" s="56" t="s">
        <v>1755</v>
      </c>
      <c r="E196" s="53">
        <v>2</v>
      </c>
      <c r="F196" s="6"/>
      <c r="G196" s="4"/>
      <c r="H196" s="17" t="s">
        <v>2032</v>
      </c>
    </row>
    <row r="197" spans="1:8" ht="21.75" customHeight="1">
      <c r="A197" s="15" t="s">
        <v>1096</v>
      </c>
      <c r="B197" s="19" t="s">
        <v>1</v>
      </c>
      <c r="C197" s="12" t="s">
        <v>1702</v>
      </c>
      <c r="D197" s="56" t="s">
        <v>1</v>
      </c>
      <c r="E197" s="52"/>
      <c r="F197" s="4"/>
      <c r="G197" s="4"/>
      <c r="H197" s="17" t="s">
        <v>460</v>
      </c>
    </row>
    <row r="198" spans="1:8" ht="33" customHeight="1">
      <c r="A198" s="15" t="s">
        <v>99</v>
      </c>
      <c r="B198" s="19" t="s">
        <v>1</v>
      </c>
      <c r="C198" s="5" t="s">
        <v>607</v>
      </c>
      <c r="D198" s="56" t="s">
        <v>1</v>
      </c>
      <c r="E198" s="52"/>
      <c r="F198" s="4"/>
      <c r="G198" s="4"/>
      <c r="H198" s="17" t="s">
        <v>1876</v>
      </c>
    </row>
    <row r="199" spans="1:8" ht="33" customHeight="1">
      <c r="A199" s="15" t="s">
        <v>608</v>
      </c>
      <c r="B199" s="19" t="s">
        <v>1</v>
      </c>
      <c r="C199" s="10" t="s">
        <v>1703</v>
      </c>
      <c r="D199" s="56" t="s">
        <v>1</v>
      </c>
      <c r="E199" s="52"/>
      <c r="F199" s="4"/>
      <c r="G199" s="4"/>
      <c r="H199" s="17" t="s">
        <v>1382</v>
      </c>
    </row>
    <row r="200" spans="1:8" ht="21.75" customHeight="1">
      <c r="A200" s="15" t="s">
        <v>1705</v>
      </c>
      <c r="B200" s="19" t="s">
        <v>1</v>
      </c>
      <c r="C200" s="5" t="s">
        <v>453</v>
      </c>
      <c r="D200" s="56" t="s">
        <v>1755</v>
      </c>
      <c r="E200" s="53">
        <v>15</v>
      </c>
      <c r="F200" s="6"/>
      <c r="G200" s="4"/>
      <c r="H200" s="17" t="s">
        <v>1250</v>
      </c>
    </row>
    <row r="201" spans="1:8" ht="21.75" customHeight="1">
      <c r="A201" s="15" t="s">
        <v>2365</v>
      </c>
      <c r="B201" s="19" t="s">
        <v>1</v>
      </c>
      <c r="C201" s="5" t="s">
        <v>1533</v>
      </c>
      <c r="D201" s="56" t="s">
        <v>1755</v>
      </c>
      <c r="E201" s="53">
        <v>15</v>
      </c>
      <c r="F201" s="6"/>
      <c r="G201" s="4"/>
      <c r="H201" s="17" t="s">
        <v>946</v>
      </c>
    </row>
    <row r="202" spans="1:8" ht="33" customHeight="1">
      <c r="A202" s="15" t="s">
        <v>1252</v>
      </c>
      <c r="B202" s="19" t="s">
        <v>1</v>
      </c>
      <c r="C202" s="10" t="s">
        <v>461</v>
      </c>
      <c r="D202" s="56" t="s">
        <v>1</v>
      </c>
      <c r="E202" s="52"/>
      <c r="F202" s="4"/>
      <c r="G202" s="4"/>
      <c r="H202" s="17" t="s">
        <v>2366</v>
      </c>
    </row>
    <row r="203" spans="1:8" ht="21.75" customHeight="1">
      <c r="A203" s="15" t="s">
        <v>462</v>
      </c>
      <c r="B203" s="19" t="s">
        <v>1</v>
      </c>
      <c r="C203" s="5" t="s">
        <v>453</v>
      </c>
      <c r="D203" s="56" t="s">
        <v>1755</v>
      </c>
      <c r="E203" s="53">
        <v>9</v>
      </c>
      <c r="F203" s="6"/>
      <c r="G203" s="4"/>
      <c r="H203" s="17" t="s">
        <v>606</v>
      </c>
    </row>
    <row r="204" spans="1:8" ht="21.75" customHeight="1">
      <c r="A204" s="15" t="s">
        <v>1253</v>
      </c>
      <c r="B204" s="19" t="s">
        <v>1</v>
      </c>
      <c r="C204" s="5" t="s">
        <v>1533</v>
      </c>
      <c r="D204" s="56" t="s">
        <v>1755</v>
      </c>
      <c r="E204" s="53">
        <v>9</v>
      </c>
      <c r="F204" s="6"/>
      <c r="G204" s="4"/>
      <c r="H204" s="17" t="s">
        <v>609</v>
      </c>
    </row>
    <row r="205" spans="1:8" ht="33" customHeight="1">
      <c r="A205" s="15" t="s">
        <v>1877</v>
      </c>
      <c r="B205" s="19" t="s">
        <v>1</v>
      </c>
      <c r="C205" s="10" t="s">
        <v>1878</v>
      </c>
      <c r="D205" s="56" t="s">
        <v>1</v>
      </c>
      <c r="E205" s="52"/>
      <c r="F205" s="4"/>
      <c r="G205" s="4"/>
      <c r="H205" s="17" t="s">
        <v>2201</v>
      </c>
    </row>
    <row r="206" spans="1:8" ht="21.75" customHeight="1">
      <c r="A206" s="15" t="s">
        <v>1706</v>
      </c>
      <c r="B206" s="19" t="s">
        <v>1</v>
      </c>
      <c r="C206" s="5" t="s">
        <v>453</v>
      </c>
      <c r="D206" s="56" t="s">
        <v>1755</v>
      </c>
      <c r="E206" s="53">
        <v>14</v>
      </c>
      <c r="F206" s="6"/>
      <c r="G206" s="4"/>
      <c r="H206" s="17" t="s">
        <v>463</v>
      </c>
    </row>
    <row r="207" spans="1:8" ht="12" customHeight="1">
      <c r="A207" s="8"/>
      <c r="B207" s="8"/>
      <c r="C207" s="8"/>
      <c r="D207" s="57"/>
      <c r="E207" s="51"/>
      <c r="F207" s="11"/>
      <c r="G207" s="11"/>
      <c r="H207" s="17"/>
    </row>
    <row r="208" spans="1:8" ht="18" customHeight="1">
      <c r="A208" s="28"/>
      <c r="B208" s="21"/>
      <c r="C208" s="21" t="s">
        <v>1759</v>
      </c>
      <c r="D208" s="7"/>
      <c r="E208" s="50"/>
      <c r="F208" s="7"/>
      <c r="G208" s="31"/>
      <c r="H208" s="17"/>
    </row>
    <row r="209" spans="1:8" ht="15.75" customHeight="1">
      <c r="A209" s="64" t="s">
        <v>947</v>
      </c>
      <c r="B209" s="64"/>
      <c r="C209" s="64"/>
      <c r="D209" s="64"/>
      <c r="E209" s="64"/>
      <c r="F209" s="64"/>
      <c r="G209" s="64"/>
      <c r="H209" s="17"/>
    </row>
    <row r="210" spans="1:7" ht="12.75" customHeight="1">
      <c r="A210" s="9" t="s">
        <v>342</v>
      </c>
      <c r="B210" s="3"/>
      <c r="C210" s="9" t="s">
        <v>154</v>
      </c>
      <c r="D210" s="3"/>
      <c r="E210" s="49"/>
      <c r="F210" s="3"/>
      <c r="G210" s="14" t="str">
        <f>UPPER("Bill of Quantities")</f>
        <v>BILL OF QUANTITIES</v>
      </c>
    </row>
    <row r="211" spans="1:7" ht="12.75" customHeight="1">
      <c r="A211" s="9">
        <f>IF(C211="","","CONTRACT TITLE: ")</f>
      </c>
      <c r="B211" s="9"/>
      <c r="C211" s="61"/>
      <c r="D211" s="61"/>
      <c r="E211" s="61"/>
      <c r="F211" s="61"/>
      <c r="G211" s="61"/>
    </row>
    <row r="212" spans="1:7" ht="12.75" customHeight="1">
      <c r="A212" s="9" t="str">
        <f>IF((B212&amp;C212)="","",UPPER("BILL:"))</f>
        <v>BILL:</v>
      </c>
      <c r="B212" s="3"/>
      <c r="C212" s="62" t="s">
        <v>276</v>
      </c>
      <c r="D212" s="62"/>
      <c r="E212" s="62"/>
      <c r="F212" s="62"/>
      <c r="G212" s="62"/>
    </row>
    <row r="213" spans="1:7" ht="12.75" customHeight="1" hidden="1">
      <c r="A213" s="9" t="str">
        <f>IF(C213="","","SERIES:")</f>
        <v>SERIES:</v>
      </c>
      <c r="B213" s="3"/>
      <c r="C213" s="62" t="s">
        <v>1751</v>
      </c>
      <c r="D213" s="62"/>
      <c r="E213" s="62"/>
      <c r="F213" s="62"/>
      <c r="G213" s="62"/>
    </row>
    <row r="214" spans="1:7" ht="12.75" customHeight="1">
      <c r="A214" s="9" t="str">
        <f>IF(C214="","","SECTION:")</f>
        <v>SECTION:</v>
      </c>
      <c r="B214" s="3"/>
      <c r="C214" s="63" t="s">
        <v>1540</v>
      </c>
      <c r="D214" s="63"/>
      <c r="E214" s="63"/>
      <c r="F214" s="63"/>
      <c r="G214" s="63"/>
    </row>
    <row r="215" spans="1:8" ht="28.5" customHeight="1">
      <c r="A215" s="2" t="s">
        <v>2</v>
      </c>
      <c r="B215" s="20" t="s">
        <v>1916</v>
      </c>
      <c r="C215" s="2" t="s">
        <v>152</v>
      </c>
      <c r="D215" s="2" t="s">
        <v>0</v>
      </c>
      <c r="E215" s="2" t="s">
        <v>1293</v>
      </c>
      <c r="F215" s="2" t="s">
        <v>640</v>
      </c>
      <c r="G215" s="2" t="s">
        <v>1426</v>
      </c>
      <c r="H215" s="18" t="s">
        <v>982</v>
      </c>
    </row>
    <row r="216" spans="1:7" ht="4.5" customHeight="1">
      <c r="A216" s="1"/>
      <c r="B216" s="1"/>
      <c r="C216" s="1"/>
      <c r="D216" s="1"/>
      <c r="E216" s="1"/>
      <c r="F216" s="1"/>
      <c r="G216" s="1"/>
    </row>
    <row r="217" spans="1:7" ht="18" customHeight="1">
      <c r="A217" s="22"/>
      <c r="B217" s="23"/>
      <c r="C217" s="23" t="s">
        <v>1135</v>
      </c>
      <c r="D217" s="13"/>
      <c r="E217" s="51"/>
      <c r="F217" s="22"/>
      <c r="G217" s="29"/>
    </row>
    <row r="218" spans="1:7" ht="4.5" customHeight="1">
      <c r="A218" s="22"/>
      <c r="B218" s="13"/>
      <c r="C218" s="13"/>
      <c r="D218" s="13"/>
      <c r="E218" s="51"/>
      <c r="F218" s="13"/>
      <c r="G218" s="30"/>
    </row>
    <row r="219" spans="1:8" ht="21.75" customHeight="1">
      <c r="A219" s="15" t="s">
        <v>2499</v>
      </c>
      <c r="B219" s="19" t="s">
        <v>1</v>
      </c>
      <c r="C219" s="5" t="s">
        <v>1533</v>
      </c>
      <c r="D219" s="56" t="s">
        <v>1755</v>
      </c>
      <c r="E219" s="53">
        <v>14</v>
      </c>
      <c r="F219" s="6"/>
      <c r="G219" s="4"/>
      <c r="H219" s="17" t="s">
        <v>1701</v>
      </c>
    </row>
    <row r="220" spans="1:8" ht="21.75" customHeight="1">
      <c r="A220" s="15" t="s">
        <v>1708</v>
      </c>
      <c r="B220" s="19" t="s">
        <v>1</v>
      </c>
      <c r="C220" s="12" t="s">
        <v>2202</v>
      </c>
      <c r="D220" s="56" t="s">
        <v>1</v>
      </c>
      <c r="E220" s="52"/>
      <c r="F220" s="4"/>
      <c r="G220" s="4"/>
      <c r="H220" s="17" t="s">
        <v>1707</v>
      </c>
    </row>
    <row r="221" spans="1:8" ht="67.5" customHeight="1">
      <c r="A221" s="15" t="s">
        <v>1385</v>
      </c>
      <c r="B221" s="19" t="s">
        <v>1</v>
      </c>
      <c r="C221" s="5" t="s">
        <v>1386</v>
      </c>
      <c r="D221" s="56" t="s">
        <v>1</v>
      </c>
      <c r="E221" s="52"/>
      <c r="F221" s="4"/>
      <c r="G221" s="4"/>
      <c r="H221" s="17" t="s">
        <v>752</v>
      </c>
    </row>
    <row r="222" spans="1:8" ht="33" customHeight="1">
      <c r="A222" s="15" t="s">
        <v>466</v>
      </c>
      <c r="B222" s="19" t="s">
        <v>1</v>
      </c>
      <c r="C222" s="10" t="s">
        <v>100</v>
      </c>
      <c r="D222" s="56" t="s">
        <v>1</v>
      </c>
      <c r="E222" s="52"/>
      <c r="F222" s="4"/>
      <c r="G222" s="4"/>
      <c r="H222" s="17" t="s">
        <v>2203</v>
      </c>
    </row>
    <row r="223" spans="1:8" ht="21.75" customHeight="1">
      <c r="A223" s="15" t="s">
        <v>760</v>
      </c>
      <c r="B223" s="19" t="s">
        <v>1</v>
      </c>
      <c r="C223" s="5" t="s">
        <v>453</v>
      </c>
      <c r="D223" s="56" t="s">
        <v>1755</v>
      </c>
      <c r="E223" s="53">
        <v>10</v>
      </c>
      <c r="F223" s="6"/>
      <c r="G223" s="4"/>
      <c r="H223" s="17" t="s">
        <v>2033</v>
      </c>
    </row>
    <row r="224" spans="1:8" ht="21.75" customHeight="1">
      <c r="A224" s="15" t="s">
        <v>1387</v>
      </c>
      <c r="B224" s="19" t="s">
        <v>1</v>
      </c>
      <c r="C224" s="5" t="s">
        <v>1533</v>
      </c>
      <c r="D224" s="56" t="s">
        <v>1755</v>
      </c>
      <c r="E224" s="53">
        <v>10</v>
      </c>
      <c r="F224" s="6"/>
      <c r="G224" s="4"/>
      <c r="H224" s="17" t="s">
        <v>1097</v>
      </c>
    </row>
    <row r="225" spans="1:8" ht="33" customHeight="1">
      <c r="A225" s="15" t="s">
        <v>1098</v>
      </c>
      <c r="B225" s="19" t="s">
        <v>1</v>
      </c>
      <c r="C225" s="10" t="s">
        <v>101</v>
      </c>
      <c r="D225" s="56" t="s">
        <v>1</v>
      </c>
      <c r="E225" s="52"/>
      <c r="F225" s="4"/>
      <c r="G225" s="4"/>
      <c r="H225" s="17" t="s">
        <v>1254</v>
      </c>
    </row>
    <row r="226" spans="1:8" ht="21.75" customHeight="1">
      <c r="A226" s="15" t="s">
        <v>2034</v>
      </c>
      <c r="B226" s="19" t="s">
        <v>1</v>
      </c>
      <c r="C226" s="5" t="s">
        <v>453</v>
      </c>
      <c r="D226" s="56" t="s">
        <v>1755</v>
      </c>
      <c r="E226" s="53">
        <v>10</v>
      </c>
      <c r="F226" s="6"/>
      <c r="G226" s="4"/>
      <c r="H226" s="17" t="s">
        <v>1384</v>
      </c>
    </row>
    <row r="227" spans="1:8" ht="21.75" customHeight="1">
      <c r="A227" s="15" t="s">
        <v>102</v>
      </c>
      <c r="B227" s="19" t="s">
        <v>1</v>
      </c>
      <c r="C227" s="5" t="s">
        <v>1533</v>
      </c>
      <c r="D227" s="56" t="s">
        <v>1755</v>
      </c>
      <c r="E227" s="53">
        <v>10</v>
      </c>
      <c r="F227" s="6"/>
      <c r="G227" s="4"/>
      <c r="H227" s="17" t="s">
        <v>1879</v>
      </c>
    </row>
    <row r="228" spans="1:7" ht="12.75" customHeight="1">
      <c r="A228" s="8"/>
      <c r="B228" s="8"/>
      <c r="C228" s="8"/>
      <c r="D228" s="57"/>
      <c r="E228" s="51"/>
      <c r="F228" s="11"/>
      <c r="G228" s="11"/>
    </row>
    <row r="229" spans="1:7" ht="12.75" customHeight="1">
      <c r="A229" s="8"/>
      <c r="B229" s="8"/>
      <c r="C229" s="8"/>
      <c r="D229" s="57"/>
      <c r="E229" s="51"/>
      <c r="F229" s="11"/>
      <c r="G229" s="11"/>
    </row>
    <row r="230" spans="1:7" ht="12.75" customHeight="1">
      <c r="A230" s="8"/>
      <c r="B230" s="8"/>
      <c r="C230" s="8"/>
      <c r="D230" s="57"/>
      <c r="E230" s="51"/>
      <c r="F230" s="11"/>
      <c r="G230" s="11"/>
    </row>
    <row r="231" spans="1:7" ht="12.75" customHeight="1">
      <c r="A231" s="8"/>
      <c r="B231" s="8"/>
      <c r="C231" s="8"/>
      <c r="D231" s="57"/>
      <c r="E231" s="51"/>
      <c r="F231" s="11"/>
      <c r="G231" s="11"/>
    </row>
    <row r="232" spans="1:7" ht="12.75" customHeight="1">
      <c r="A232" s="8"/>
      <c r="B232" s="8"/>
      <c r="C232" s="8"/>
      <c r="D232" s="57"/>
      <c r="E232" s="51"/>
      <c r="F232" s="11"/>
      <c r="G232" s="11"/>
    </row>
    <row r="233" spans="1:7" ht="12.75" customHeight="1">
      <c r="A233" s="8"/>
      <c r="B233" s="8"/>
      <c r="C233" s="8"/>
      <c r="D233" s="57"/>
      <c r="E233" s="51"/>
      <c r="F233" s="11"/>
      <c r="G233" s="11"/>
    </row>
    <row r="234" spans="1:7" ht="12.75" customHeight="1">
      <c r="A234" s="8"/>
      <c r="B234" s="8"/>
      <c r="C234" s="8"/>
      <c r="D234" s="57"/>
      <c r="E234" s="51"/>
      <c r="F234" s="11"/>
      <c r="G234" s="11"/>
    </row>
    <row r="235" spans="1:7" ht="12.75" customHeight="1">
      <c r="A235" s="8"/>
      <c r="B235" s="8"/>
      <c r="C235" s="8"/>
      <c r="D235" s="57"/>
      <c r="E235" s="51"/>
      <c r="F235" s="11"/>
      <c r="G235" s="11"/>
    </row>
    <row r="236" spans="1:7" ht="12.75" customHeight="1">
      <c r="A236" s="8"/>
      <c r="B236" s="8"/>
      <c r="C236" s="8"/>
      <c r="D236" s="57"/>
      <c r="E236" s="51"/>
      <c r="F236" s="11"/>
      <c r="G236" s="11"/>
    </row>
    <row r="237" spans="1:7" ht="12.75" customHeight="1">
      <c r="A237" s="8"/>
      <c r="B237" s="8"/>
      <c r="C237" s="8"/>
      <c r="D237" s="57"/>
      <c r="E237" s="51"/>
      <c r="F237" s="11"/>
      <c r="G237" s="11"/>
    </row>
    <row r="238" spans="1:7" ht="12.75" customHeight="1">
      <c r="A238" s="8"/>
      <c r="B238" s="8"/>
      <c r="C238" s="8"/>
      <c r="D238" s="57"/>
      <c r="E238" s="51"/>
      <c r="F238" s="11"/>
      <c r="G238" s="11"/>
    </row>
    <row r="239" spans="1:7" ht="12.75" customHeight="1">
      <c r="A239" s="8"/>
      <c r="B239" s="8"/>
      <c r="C239" s="8"/>
      <c r="D239" s="57"/>
      <c r="E239" s="51"/>
      <c r="F239" s="11"/>
      <c r="G239" s="11"/>
    </row>
    <row r="240" spans="1:7" ht="12.75" customHeight="1">
      <c r="A240" s="8"/>
      <c r="B240" s="8"/>
      <c r="C240" s="8"/>
      <c r="D240" s="57"/>
      <c r="E240" s="51"/>
      <c r="F240" s="11"/>
      <c r="G240" s="11"/>
    </row>
    <row r="241" spans="1:7" ht="12.75" customHeight="1">
      <c r="A241" s="8"/>
      <c r="B241" s="8"/>
      <c r="C241" s="8"/>
      <c r="D241" s="57"/>
      <c r="E241" s="51"/>
      <c r="F241" s="11"/>
      <c r="G241" s="11"/>
    </row>
    <row r="242" spans="1:7" ht="12.75" customHeight="1">
      <c r="A242" s="8"/>
      <c r="B242" s="8"/>
      <c r="C242" s="8"/>
      <c r="D242" s="57"/>
      <c r="E242" s="51"/>
      <c r="F242" s="11"/>
      <c r="G242" s="11"/>
    </row>
    <row r="243" spans="1:7" ht="12.75" customHeight="1">
      <c r="A243" s="8"/>
      <c r="B243" s="8"/>
      <c r="C243" s="8"/>
      <c r="D243" s="57"/>
      <c r="E243" s="51"/>
      <c r="F243" s="11"/>
      <c r="G243" s="11"/>
    </row>
    <row r="244" spans="1:7" ht="12.75" customHeight="1">
      <c r="A244" s="8"/>
      <c r="B244" s="8"/>
      <c r="C244" s="8"/>
      <c r="D244" s="57"/>
      <c r="E244" s="51"/>
      <c r="F244" s="11"/>
      <c r="G244" s="11"/>
    </row>
    <row r="245" spans="1:7" ht="12.75" customHeight="1">
      <c r="A245" s="8"/>
      <c r="B245" s="8"/>
      <c r="C245" s="8"/>
      <c r="D245" s="57"/>
      <c r="E245" s="51"/>
      <c r="F245" s="11"/>
      <c r="G245" s="11"/>
    </row>
    <row r="246" spans="1:7" ht="12.75" customHeight="1">
      <c r="A246" s="8"/>
      <c r="B246" s="8"/>
      <c r="C246" s="8"/>
      <c r="D246" s="57"/>
      <c r="E246" s="51"/>
      <c r="F246" s="11"/>
      <c r="G246" s="11"/>
    </row>
    <row r="247" spans="1:7" ht="12.75" customHeight="1">
      <c r="A247" s="8"/>
      <c r="B247" s="8"/>
      <c r="C247" s="8"/>
      <c r="D247" s="57"/>
      <c r="E247" s="51"/>
      <c r="F247" s="11"/>
      <c r="G247" s="11"/>
    </row>
    <row r="248" spans="1:7" ht="12.75" customHeight="1">
      <c r="A248" s="8"/>
      <c r="B248" s="8"/>
      <c r="C248" s="8"/>
      <c r="D248" s="57"/>
      <c r="E248" s="51"/>
      <c r="F248" s="11"/>
      <c r="G248" s="11"/>
    </row>
    <row r="249" spans="1:7" ht="12.75" customHeight="1">
      <c r="A249" s="8"/>
      <c r="B249" s="8"/>
      <c r="C249" s="8"/>
      <c r="D249" s="57"/>
      <c r="E249" s="51"/>
      <c r="F249" s="11"/>
      <c r="G249" s="11"/>
    </row>
    <row r="250" spans="1:7" ht="12.75" customHeight="1">
      <c r="A250" s="8"/>
      <c r="B250" s="8"/>
      <c r="C250" s="8"/>
      <c r="D250" s="57"/>
      <c r="E250" s="51"/>
      <c r="F250" s="11"/>
      <c r="G250" s="11"/>
    </row>
    <row r="251" spans="1:7" ht="12.75" customHeight="1">
      <c r="A251" s="8"/>
      <c r="B251" s="8"/>
      <c r="C251" s="8"/>
      <c r="D251" s="57"/>
      <c r="E251" s="51"/>
      <c r="F251" s="11"/>
      <c r="G251" s="11"/>
    </row>
    <row r="252" spans="1:7" ht="12.75" customHeight="1">
      <c r="A252" s="8"/>
      <c r="B252" s="8"/>
      <c r="C252" s="8"/>
      <c r="D252" s="57"/>
      <c r="E252" s="51"/>
      <c r="F252" s="11"/>
      <c r="G252" s="11"/>
    </row>
    <row r="253" spans="1:7" ht="12.75" customHeight="1">
      <c r="A253" s="8"/>
      <c r="B253" s="8"/>
      <c r="C253" s="8"/>
      <c r="D253" s="57"/>
      <c r="E253" s="51"/>
      <c r="F253" s="11"/>
      <c r="G253" s="11"/>
    </row>
    <row r="254" spans="1:7" ht="12.75" customHeight="1">
      <c r="A254" s="8"/>
      <c r="B254" s="8"/>
      <c r="C254" s="8"/>
      <c r="D254" s="57"/>
      <c r="E254" s="51"/>
      <c r="F254" s="11"/>
      <c r="G254" s="11"/>
    </row>
    <row r="255" spans="1:7" ht="12.75" customHeight="1">
      <c r="A255" s="8"/>
      <c r="B255" s="8"/>
      <c r="C255" s="8"/>
      <c r="D255" s="57"/>
      <c r="E255" s="51"/>
      <c r="F255" s="11"/>
      <c r="G255" s="11"/>
    </row>
    <row r="256" spans="1:7" ht="12.75" customHeight="1">
      <c r="A256" s="8"/>
      <c r="B256" s="8"/>
      <c r="C256" s="8"/>
      <c r="D256" s="57"/>
      <c r="E256" s="51"/>
      <c r="F256" s="11"/>
      <c r="G256" s="11"/>
    </row>
    <row r="257" spans="1:7" ht="10.5" customHeight="1">
      <c r="A257" s="8"/>
      <c r="B257" s="8"/>
      <c r="C257" s="8"/>
      <c r="D257" s="57"/>
      <c r="E257" s="51"/>
      <c r="F257" s="11"/>
      <c r="G257" s="11"/>
    </row>
    <row r="258" spans="1:7" ht="18" customHeight="1">
      <c r="A258" s="26" t="str">
        <f>"TOTAL FOR "&amp;UPPER("Section")&amp;"  4.3 CARRIED FORWARD TO SUMMARY"</f>
        <v>TOTAL FOR SECTION  4.3 CARRIED FORWARD TO SUMMARY</v>
      </c>
      <c r="B258" s="7"/>
      <c r="C258" s="7"/>
      <c r="D258" s="7"/>
      <c r="E258" s="50"/>
      <c r="F258" s="27"/>
      <c r="G258" s="25"/>
    </row>
    <row r="259" spans="1:7" ht="15.75" customHeight="1">
      <c r="A259" s="64" t="s">
        <v>1545</v>
      </c>
      <c r="B259" s="64"/>
      <c r="C259" s="64"/>
      <c r="D259" s="64"/>
      <c r="E259" s="64"/>
      <c r="F259" s="64"/>
      <c r="G259" s="64"/>
    </row>
    <row r="260" spans="1:7" ht="12.75" customHeight="1">
      <c r="A260" s="9" t="s">
        <v>342</v>
      </c>
      <c r="B260" s="3"/>
      <c r="C260" s="9" t="s">
        <v>154</v>
      </c>
      <c r="D260" s="3"/>
      <c r="E260" s="49"/>
      <c r="F260" s="3"/>
      <c r="G260" s="14" t="str">
        <f>UPPER("Bill of Quantities")</f>
        <v>BILL OF QUANTITIES</v>
      </c>
    </row>
    <row r="261" spans="1:7" ht="12.75" customHeight="1">
      <c r="A261" s="9">
        <f>IF(C261="","","CONTRACT TITLE: ")</f>
      </c>
      <c r="B261" s="9"/>
      <c r="C261" s="61"/>
      <c r="D261" s="61"/>
      <c r="E261" s="61"/>
      <c r="F261" s="61"/>
      <c r="G261" s="61"/>
    </row>
    <row r="262" spans="1:7" ht="12.75" customHeight="1">
      <c r="A262" s="9" t="str">
        <f>IF((B262&amp;C262)="","",UPPER("BILL:"))</f>
        <v>BILL:</v>
      </c>
      <c r="B262" s="3"/>
      <c r="C262" s="62" t="s">
        <v>276</v>
      </c>
      <c r="D262" s="62"/>
      <c r="E262" s="62"/>
      <c r="F262" s="62"/>
      <c r="G262" s="62"/>
    </row>
    <row r="263" spans="1:7" ht="12.75" customHeight="1" hidden="1">
      <c r="A263" s="9" t="str">
        <f>IF(C263="","","SERIES:")</f>
        <v>SERIES:</v>
      </c>
      <c r="B263" s="3"/>
      <c r="C263" s="62" t="s">
        <v>1751</v>
      </c>
      <c r="D263" s="62"/>
      <c r="E263" s="62"/>
      <c r="F263" s="62"/>
      <c r="G263" s="62"/>
    </row>
    <row r="264" spans="1:7" ht="12.75" customHeight="1">
      <c r="A264" s="9" t="str">
        <f>IF(C264="","","SECTION:")</f>
        <v>SECTION:</v>
      </c>
      <c r="B264" s="3"/>
      <c r="C264" s="63" t="s">
        <v>294</v>
      </c>
      <c r="D264" s="63"/>
      <c r="E264" s="63"/>
      <c r="F264" s="63"/>
      <c r="G264" s="63"/>
    </row>
    <row r="265" spans="1:8" ht="28.5" customHeight="1">
      <c r="A265" s="2" t="s">
        <v>2</v>
      </c>
      <c r="B265" s="20" t="s">
        <v>1916</v>
      </c>
      <c r="C265" s="2" t="s">
        <v>152</v>
      </c>
      <c r="D265" s="2" t="s">
        <v>0</v>
      </c>
      <c r="E265" s="2" t="s">
        <v>1293</v>
      </c>
      <c r="F265" s="2" t="s">
        <v>640</v>
      </c>
      <c r="G265" s="2" t="s">
        <v>1426</v>
      </c>
      <c r="H265" s="18" t="s">
        <v>982</v>
      </c>
    </row>
    <row r="266" spans="1:7" ht="4.5" customHeight="1">
      <c r="A266" s="1"/>
      <c r="B266" s="1"/>
      <c r="C266" s="1"/>
      <c r="D266" s="1"/>
      <c r="E266" s="1"/>
      <c r="F266" s="1"/>
      <c r="G266" s="1"/>
    </row>
    <row r="267" spans="1:8" ht="90" customHeight="1">
      <c r="A267" s="15" t="s">
        <v>1710</v>
      </c>
      <c r="B267" s="19" t="s">
        <v>1</v>
      </c>
      <c r="C267" s="12" t="s">
        <v>467</v>
      </c>
      <c r="D267" s="56" t="s">
        <v>1</v>
      </c>
      <c r="E267" s="52"/>
      <c r="F267" s="4"/>
      <c r="G267" s="4"/>
      <c r="H267" s="17" t="s">
        <v>2204</v>
      </c>
    </row>
    <row r="268" spans="1:8" ht="33" customHeight="1">
      <c r="A268" s="15" t="s">
        <v>1099</v>
      </c>
      <c r="B268" s="19" t="s">
        <v>1</v>
      </c>
      <c r="C268" s="10" t="s">
        <v>295</v>
      </c>
      <c r="D268" s="56" t="s">
        <v>1</v>
      </c>
      <c r="E268" s="52"/>
      <c r="F268" s="4"/>
      <c r="G268" s="4"/>
      <c r="H268" s="17" t="s">
        <v>1255</v>
      </c>
    </row>
    <row r="269" spans="1:8" ht="21.75" customHeight="1">
      <c r="A269" s="15" t="s">
        <v>2367</v>
      </c>
      <c r="B269" s="19" t="s">
        <v>1</v>
      </c>
      <c r="C269" s="5" t="s">
        <v>453</v>
      </c>
      <c r="D269" s="56" t="s">
        <v>163</v>
      </c>
      <c r="E269" s="53">
        <v>10</v>
      </c>
      <c r="F269" s="6"/>
      <c r="G269" s="4"/>
      <c r="H269" s="17" t="s">
        <v>2205</v>
      </c>
    </row>
    <row r="270" spans="1:8" ht="21.75" customHeight="1">
      <c r="A270" s="15" t="s">
        <v>1711</v>
      </c>
      <c r="B270" s="19" t="s">
        <v>1</v>
      </c>
      <c r="C270" s="5" t="s">
        <v>1533</v>
      </c>
      <c r="D270" s="56" t="s">
        <v>163</v>
      </c>
      <c r="E270" s="53">
        <v>10</v>
      </c>
      <c r="F270" s="6"/>
      <c r="G270" s="4"/>
      <c r="H270" s="17" t="s">
        <v>1251</v>
      </c>
    </row>
    <row r="271" spans="1:8" ht="21.75" customHeight="1">
      <c r="A271" s="15" t="s">
        <v>2500</v>
      </c>
      <c r="B271" s="19" t="s">
        <v>1</v>
      </c>
      <c r="C271" s="10" t="s">
        <v>1389</v>
      </c>
      <c r="D271" s="56" t="s">
        <v>1</v>
      </c>
      <c r="E271" s="52"/>
      <c r="F271" s="4"/>
      <c r="G271" s="4"/>
      <c r="H271" s="17" t="s">
        <v>1546</v>
      </c>
    </row>
    <row r="272" spans="1:8" ht="21.75" customHeight="1">
      <c r="A272" s="15" t="s">
        <v>2368</v>
      </c>
      <c r="B272" s="19" t="s">
        <v>1</v>
      </c>
      <c r="C272" s="5" t="s">
        <v>453</v>
      </c>
      <c r="D272" s="56" t="s">
        <v>163</v>
      </c>
      <c r="E272" s="53">
        <v>20</v>
      </c>
      <c r="F272" s="6"/>
      <c r="G272" s="4"/>
      <c r="H272" s="17" t="s">
        <v>759</v>
      </c>
    </row>
    <row r="273" spans="1:8" ht="21.75" customHeight="1">
      <c r="A273" s="15" t="s">
        <v>611</v>
      </c>
      <c r="B273" s="19" t="s">
        <v>1</v>
      </c>
      <c r="C273" s="5" t="s">
        <v>1533</v>
      </c>
      <c r="D273" s="56" t="s">
        <v>163</v>
      </c>
      <c r="E273" s="53">
        <v>20</v>
      </c>
      <c r="F273" s="6"/>
      <c r="G273" s="4"/>
      <c r="H273" s="17" t="s">
        <v>1256</v>
      </c>
    </row>
    <row r="274" spans="1:7" ht="12.75" customHeight="1">
      <c r="A274" s="8"/>
      <c r="B274" s="8"/>
      <c r="C274" s="8"/>
      <c r="D274" s="57"/>
      <c r="E274" s="51"/>
      <c r="F274" s="11"/>
      <c r="G274" s="11"/>
    </row>
    <row r="275" spans="1:7" ht="12.75" customHeight="1">
      <c r="A275" s="8"/>
      <c r="B275" s="8"/>
      <c r="C275" s="8"/>
      <c r="D275" s="57"/>
      <c r="E275" s="51"/>
      <c r="F275" s="11"/>
      <c r="G275" s="11"/>
    </row>
    <row r="276" spans="1:7" ht="12.75" customHeight="1">
      <c r="A276" s="8"/>
      <c r="B276" s="8"/>
      <c r="C276" s="8"/>
      <c r="D276" s="57"/>
      <c r="E276" s="51"/>
      <c r="F276" s="11"/>
      <c r="G276" s="11"/>
    </row>
    <row r="277" spans="1:7" ht="12.75" customHeight="1">
      <c r="A277" s="8"/>
      <c r="B277" s="8"/>
      <c r="C277" s="8"/>
      <c r="D277" s="57"/>
      <c r="E277" s="51"/>
      <c r="F277" s="11"/>
      <c r="G277" s="11"/>
    </row>
    <row r="278" spans="1:7" ht="12.75" customHeight="1">
      <c r="A278" s="8"/>
      <c r="B278" s="8"/>
      <c r="C278" s="8"/>
      <c r="D278" s="57"/>
      <c r="E278" s="51"/>
      <c r="F278" s="11"/>
      <c r="G278" s="11"/>
    </row>
    <row r="279" spans="1:7" ht="12.75" customHeight="1">
      <c r="A279" s="8"/>
      <c r="B279" s="8"/>
      <c r="C279" s="8"/>
      <c r="D279" s="57"/>
      <c r="E279" s="51"/>
      <c r="F279" s="11"/>
      <c r="G279" s="11"/>
    </row>
    <row r="280" spans="1:7" ht="12.75" customHeight="1">
      <c r="A280" s="8"/>
      <c r="B280" s="8"/>
      <c r="C280" s="8"/>
      <c r="D280" s="57"/>
      <c r="E280" s="51"/>
      <c r="F280" s="11"/>
      <c r="G280" s="11"/>
    </row>
    <row r="281" spans="1:7" ht="12.75" customHeight="1">
      <c r="A281" s="8"/>
      <c r="B281" s="8"/>
      <c r="C281" s="8"/>
      <c r="D281" s="57"/>
      <c r="E281" s="51"/>
      <c r="F281" s="11"/>
      <c r="G281" s="11"/>
    </row>
    <row r="282" spans="1:7" ht="12.75" customHeight="1">
      <c r="A282" s="8"/>
      <c r="B282" s="8"/>
      <c r="C282" s="8"/>
      <c r="D282" s="57"/>
      <c r="E282" s="51"/>
      <c r="F282" s="11"/>
      <c r="G282" s="11"/>
    </row>
    <row r="283" spans="1:7" ht="12.75" customHeight="1">
      <c r="A283" s="8"/>
      <c r="B283" s="8"/>
      <c r="C283" s="8"/>
      <c r="D283" s="57"/>
      <c r="E283" s="51"/>
      <c r="F283" s="11"/>
      <c r="G283" s="11"/>
    </row>
    <row r="284" spans="1:7" ht="12.75" customHeight="1">
      <c r="A284" s="8"/>
      <c r="B284" s="8"/>
      <c r="C284" s="8"/>
      <c r="D284" s="57"/>
      <c r="E284" s="51"/>
      <c r="F284" s="11"/>
      <c r="G284" s="11"/>
    </row>
    <row r="285" spans="1:7" ht="12.75" customHeight="1">
      <c r="A285" s="8"/>
      <c r="B285" s="8"/>
      <c r="C285" s="8"/>
      <c r="D285" s="57"/>
      <c r="E285" s="51"/>
      <c r="F285" s="11"/>
      <c r="G285" s="11"/>
    </row>
    <row r="286" spans="1:7" ht="12.75" customHeight="1">
      <c r="A286" s="8"/>
      <c r="B286" s="8"/>
      <c r="C286" s="8"/>
      <c r="D286" s="57"/>
      <c r="E286" s="51"/>
      <c r="F286" s="11"/>
      <c r="G286" s="11"/>
    </row>
    <row r="287" spans="1:7" ht="12.75" customHeight="1">
      <c r="A287" s="8"/>
      <c r="B287" s="8"/>
      <c r="C287" s="8"/>
      <c r="D287" s="57"/>
      <c r="E287" s="51"/>
      <c r="F287" s="11"/>
      <c r="G287" s="11"/>
    </row>
    <row r="288" spans="1:7" ht="12.75" customHeight="1">
      <c r="A288" s="8"/>
      <c r="B288" s="8"/>
      <c r="C288" s="8"/>
      <c r="D288" s="57"/>
      <c r="E288" s="51"/>
      <c r="F288" s="11"/>
      <c r="G288" s="11"/>
    </row>
    <row r="289" spans="1:7" ht="12.75" customHeight="1">
      <c r="A289" s="8"/>
      <c r="B289" s="8"/>
      <c r="C289" s="8"/>
      <c r="D289" s="57"/>
      <c r="E289" s="51"/>
      <c r="F289" s="11"/>
      <c r="G289" s="11"/>
    </row>
    <row r="290" spans="1:7" ht="12.75" customHeight="1">
      <c r="A290" s="8"/>
      <c r="B290" s="8"/>
      <c r="C290" s="8"/>
      <c r="D290" s="57"/>
      <c r="E290" s="51"/>
      <c r="F290" s="11"/>
      <c r="G290" s="11"/>
    </row>
    <row r="291" spans="1:7" ht="12.75" customHeight="1">
      <c r="A291" s="8"/>
      <c r="B291" s="8"/>
      <c r="C291" s="8"/>
      <c r="D291" s="57"/>
      <c r="E291" s="51"/>
      <c r="F291" s="11"/>
      <c r="G291" s="11"/>
    </row>
    <row r="292" spans="1:7" ht="12.75" customHeight="1">
      <c r="A292" s="8"/>
      <c r="B292" s="8"/>
      <c r="C292" s="8"/>
      <c r="D292" s="57"/>
      <c r="E292" s="51"/>
      <c r="F292" s="11"/>
      <c r="G292" s="11"/>
    </row>
    <row r="293" spans="1:7" ht="12.75" customHeight="1">
      <c r="A293" s="8"/>
      <c r="B293" s="8"/>
      <c r="C293" s="8"/>
      <c r="D293" s="57"/>
      <c r="E293" s="51"/>
      <c r="F293" s="11"/>
      <c r="G293" s="11"/>
    </row>
    <row r="294" spans="1:7" ht="12.75" customHeight="1">
      <c r="A294" s="8"/>
      <c r="B294" s="8"/>
      <c r="C294" s="8"/>
      <c r="D294" s="57"/>
      <c r="E294" s="51"/>
      <c r="F294" s="11"/>
      <c r="G294" s="11"/>
    </row>
    <row r="295" spans="1:7" ht="12.75" customHeight="1">
      <c r="A295" s="8"/>
      <c r="B295" s="8"/>
      <c r="C295" s="8"/>
      <c r="D295" s="57"/>
      <c r="E295" s="51"/>
      <c r="F295" s="11"/>
      <c r="G295" s="11"/>
    </row>
    <row r="296" spans="1:7" ht="12.75" customHeight="1">
      <c r="A296" s="8"/>
      <c r="B296" s="8"/>
      <c r="C296" s="8"/>
      <c r="D296" s="57"/>
      <c r="E296" s="51"/>
      <c r="F296" s="11"/>
      <c r="G296" s="11"/>
    </row>
    <row r="297" spans="1:7" ht="12.75" customHeight="1">
      <c r="A297" s="8"/>
      <c r="B297" s="8"/>
      <c r="C297" s="8"/>
      <c r="D297" s="57"/>
      <c r="E297" s="51"/>
      <c r="F297" s="11"/>
      <c r="G297" s="11"/>
    </row>
    <row r="298" spans="1:7" ht="12.75" customHeight="1">
      <c r="A298" s="8"/>
      <c r="B298" s="8"/>
      <c r="C298" s="8"/>
      <c r="D298" s="57"/>
      <c r="E298" s="51"/>
      <c r="F298" s="11"/>
      <c r="G298" s="11"/>
    </row>
    <row r="299" spans="1:7" ht="12.75" customHeight="1">
      <c r="A299" s="8"/>
      <c r="B299" s="8"/>
      <c r="C299" s="8"/>
      <c r="D299" s="57"/>
      <c r="E299" s="51"/>
      <c r="F299" s="11"/>
      <c r="G299" s="11"/>
    </row>
    <row r="300" spans="1:7" ht="12.75" customHeight="1">
      <c r="A300" s="8"/>
      <c r="B300" s="8"/>
      <c r="C300" s="8"/>
      <c r="D300" s="57"/>
      <c r="E300" s="51"/>
      <c r="F300" s="11"/>
      <c r="G300" s="11"/>
    </row>
    <row r="301" spans="1:7" ht="12.75" customHeight="1">
      <c r="A301" s="8"/>
      <c r="B301" s="8"/>
      <c r="C301" s="8"/>
      <c r="D301" s="57"/>
      <c r="E301" s="51"/>
      <c r="F301" s="11"/>
      <c r="G301" s="11"/>
    </row>
    <row r="302" spans="1:7" ht="12.75" customHeight="1">
      <c r="A302" s="8"/>
      <c r="B302" s="8"/>
      <c r="C302" s="8"/>
      <c r="D302" s="57"/>
      <c r="E302" s="51"/>
      <c r="F302" s="11"/>
      <c r="G302" s="11"/>
    </row>
    <row r="303" spans="1:7" ht="12.75" customHeight="1">
      <c r="A303" s="8"/>
      <c r="B303" s="8"/>
      <c r="C303" s="8"/>
      <c r="D303" s="57"/>
      <c r="E303" s="51"/>
      <c r="F303" s="11"/>
      <c r="G303" s="11"/>
    </row>
    <row r="304" spans="1:7" ht="12.75" customHeight="1">
      <c r="A304" s="8"/>
      <c r="B304" s="8"/>
      <c r="C304" s="8"/>
      <c r="D304" s="57"/>
      <c r="E304" s="51"/>
      <c r="F304" s="11"/>
      <c r="G304" s="11"/>
    </row>
    <row r="305" spans="1:7" ht="12.75" customHeight="1">
      <c r="A305" s="8"/>
      <c r="B305" s="8"/>
      <c r="C305" s="8"/>
      <c r="D305" s="57"/>
      <c r="E305" s="51"/>
      <c r="F305" s="11"/>
      <c r="G305" s="11"/>
    </row>
    <row r="306" spans="1:7" ht="12.75" customHeight="1">
      <c r="A306" s="8"/>
      <c r="B306" s="8"/>
      <c r="C306" s="8"/>
      <c r="D306" s="57"/>
      <c r="E306" s="51"/>
      <c r="F306" s="11"/>
      <c r="G306" s="11"/>
    </row>
    <row r="307" spans="1:7" ht="12.75" customHeight="1">
      <c r="A307" s="8"/>
      <c r="B307" s="8"/>
      <c r="C307" s="8"/>
      <c r="D307" s="57"/>
      <c r="E307" s="51"/>
      <c r="F307" s="11"/>
      <c r="G307" s="11"/>
    </row>
    <row r="308" spans="1:7" ht="18" customHeight="1">
      <c r="A308" s="26" t="str">
        <f>"TOTAL FOR "&amp;UPPER("Section")&amp;"  4.4 CARRIED FORWARD TO SUMMARY"</f>
        <v>TOTAL FOR SECTION  4.4 CARRIED FORWARD TO SUMMARY</v>
      </c>
      <c r="B308" s="7"/>
      <c r="C308" s="7"/>
      <c r="D308" s="7"/>
      <c r="E308" s="50"/>
      <c r="F308" s="27"/>
      <c r="G308" s="25"/>
    </row>
    <row r="309" spans="1:7" ht="15.75" customHeight="1">
      <c r="A309" s="64" t="s">
        <v>2206</v>
      </c>
      <c r="B309" s="64"/>
      <c r="C309" s="64"/>
      <c r="D309" s="64"/>
      <c r="E309" s="64"/>
      <c r="F309" s="64"/>
      <c r="G309" s="64"/>
    </row>
    <row r="310" spans="1:7" ht="12.75" customHeight="1">
      <c r="A310" s="9" t="s">
        <v>342</v>
      </c>
      <c r="B310" s="3"/>
      <c r="C310" s="9" t="s">
        <v>154</v>
      </c>
      <c r="D310" s="3"/>
      <c r="E310" s="49"/>
      <c r="F310" s="3"/>
      <c r="G310" s="14" t="str">
        <f>UPPER("Bill of Quantities")</f>
        <v>BILL OF QUANTITIES</v>
      </c>
    </row>
    <row r="311" spans="1:7" ht="12.75" customHeight="1">
      <c r="A311" s="9">
        <f>IF(C311="","","CONTRACT TITLE: ")</f>
      </c>
      <c r="B311" s="9"/>
      <c r="C311" s="61"/>
      <c r="D311" s="61"/>
      <c r="E311" s="61"/>
      <c r="F311" s="61"/>
      <c r="G311" s="61"/>
    </row>
    <row r="312" spans="1:7" ht="12.75" customHeight="1">
      <c r="A312" s="9" t="str">
        <f>IF((B312&amp;C312)="","",UPPER("BILL:"))</f>
        <v>BILL:</v>
      </c>
      <c r="B312" s="3"/>
      <c r="C312" s="62" t="s">
        <v>276</v>
      </c>
      <c r="D312" s="62"/>
      <c r="E312" s="62"/>
      <c r="F312" s="62"/>
      <c r="G312" s="62"/>
    </row>
    <row r="313" spans="1:7" ht="12.75" customHeight="1" hidden="1">
      <c r="A313" s="9" t="str">
        <f>IF(C313="","","SERIES:")</f>
        <v>SERIES:</v>
      </c>
      <c r="B313" s="3"/>
      <c r="C313" s="62" t="s">
        <v>1751</v>
      </c>
      <c r="D313" s="62"/>
      <c r="E313" s="62"/>
      <c r="F313" s="62"/>
      <c r="G313" s="62"/>
    </row>
    <row r="314" spans="1:7" ht="12.75" customHeight="1">
      <c r="A314" s="9" t="str">
        <f>IF(C314="","","SECTION:")</f>
        <v>SECTION:</v>
      </c>
      <c r="B314" s="3"/>
      <c r="C314" s="63" t="s">
        <v>103</v>
      </c>
      <c r="D314" s="63"/>
      <c r="E314" s="63"/>
      <c r="F314" s="63"/>
      <c r="G314" s="63"/>
    </row>
    <row r="315" spans="1:8" ht="28.5" customHeight="1">
      <c r="A315" s="2" t="s">
        <v>2</v>
      </c>
      <c r="B315" s="20" t="s">
        <v>1916</v>
      </c>
      <c r="C315" s="2" t="s">
        <v>152</v>
      </c>
      <c r="D315" s="2" t="s">
        <v>0</v>
      </c>
      <c r="E315" s="2" t="s">
        <v>1293</v>
      </c>
      <c r="F315" s="2" t="s">
        <v>640</v>
      </c>
      <c r="G315" s="2" t="s">
        <v>1426</v>
      </c>
      <c r="H315" s="18" t="s">
        <v>982</v>
      </c>
    </row>
    <row r="316" spans="1:7" ht="4.5" customHeight="1">
      <c r="A316" s="1"/>
      <c r="B316" s="1"/>
      <c r="C316" s="1"/>
      <c r="D316" s="1"/>
      <c r="E316" s="1"/>
      <c r="F316" s="1"/>
      <c r="G316" s="1"/>
    </row>
    <row r="317" spans="1:8" ht="102" customHeight="1">
      <c r="A317" s="15" t="s">
        <v>468</v>
      </c>
      <c r="B317" s="19" t="s">
        <v>1</v>
      </c>
      <c r="C317" s="12" t="s">
        <v>2035</v>
      </c>
      <c r="D317" s="56" t="s">
        <v>1</v>
      </c>
      <c r="E317" s="52"/>
      <c r="F317" s="4"/>
      <c r="G317" s="4"/>
      <c r="H317" s="17" t="s">
        <v>465</v>
      </c>
    </row>
    <row r="318" spans="1:8" ht="33" customHeight="1">
      <c r="A318" s="15" t="s">
        <v>948</v>
      </c>
      <c r="B318" s="19" t="s">
        <v>1</v>
      </c>
      <c r="C318" s="10" t="s">
        <v>1880</v>
      </c>
      <c r="D318" s="56" t="s">
        <v>1</v>
      </c>
      <c r="E318" s="52"/>
      <c r="F318" s="4"/>
      <c r="G318" s="4"/>
      <c r="H318" s="17" t="s">
        <v>1258</v>
      </c>
    </row>
    <row r="319" spans="1:8" ht="21.75" customHeight="1">
      <c r="A319" s="15" t="s">
        <v>1390</v>
      </c>
      <c r="B319" s="19" t="s">
        <v>1</v>
      </c>
      <c r="C319" s="5" t="s">
        <v>453</v>
      </c>
      <c r="D319" s="56" t="s">
        <v>163</v>
      </c>
      <c r="E319" s="53">
        <v>1500</v>
      </c>
      <c r="F319" s="6"/>
      <c r="G319" s="4"/>
      <c r="H319" s="17" t="s">
        <v>2498</v>
      </c>
    </row>
    <row r="320" spans="1:8" ht="21.75" customHeight="1">
      <c r="A320" s="15" t="s">
        <v>2036</v>
      </c>
      <c r="B320" s="19" t="s">
        <v>1</v>
      </c>
      <c r="C320" s="5" t="s">
        <v>1533</v>
      </c>
      <c r="D320" s="56" t="s">
        <v>163</v>
      </c>
      <c r="E320" s="53">
        <v>1500</v>
      </c>
      <c r="F320" s="6"/>
      <c r="G320" s="4"/>
      <c r="H320" s="17" t="s">
        <v>1388</v>
      </c>
    </row>
    <row r="321" spans="1:8" ht="33" customHeight="1">
      <c r="A321" s="15" t="s">
        <v>1547</v>
      </c>
      <c r="B321" s="19" t="s">
        <v>1</v>
      </c>
      <c r="C321" s="10" t="s">
        <v>2207</v>
      </c>
      <c r="D321" s="56" t="s">
        <v>1</v>
      </c>
      <c r="E321" s="52"/>
      <c r="F321" s="4"/>
      <c r="G321" s="4"/>
      <c r="H321" s="17" t="s">
        <v>1881</v>
      </c>
    </row>
    <row r="322" spans="1:8" ht="21.75" customHeight="1">
      <c r="A322" s="15" t="s">
        <v>104</v>
      </c>
      <c r="B322" s="19" t="s">
        <v>1</v>
      </c>
      <c r="C322" s="5" t="s">
        <v>453</v>
      </c>
      <c r="D322" s="56" t="s">
        <v>163</v>
      </c>
      <c r="E322" s="53">
        <v>150</v>
      </c>
      <c r="F322" s="6"/>
      <c r="G322" s="4"/>
      <c r="H322" s="17" t="s">
        <v>1257</v>
      </c>
    </row>
    <row r="323" spans="1:8" ht="21.75" customHeight="1">
      <c r="A323" s="15" t="s">
        <v>762</v>
      </c>
      <c r="B323" s="19" t="s">
        <v>1</v>
      </c>
      <c r="C323" s="5" t="s">
        <v>1533</v>
      </c>
      <c r="D323" s="56" t="s">
        <v>163</v>
      </c>
      <c r="E323" s="53">
        <v>150</v>
      </c>
      <c r="F323" s="6"/>
      <c r="G323" s="4"/>
      <c r="H323" s="17" t="s">
        <v>105</v>
      </c>
    </row>
    <row r="324" spans="1:8" ht="33" customHeight="1">
      <c r="A324" s="15" t="s">
        <v>2208</v>
      </c>
      <c r="B324" s="19" t="s">
        <v>1</v>
      </c>
      <c r="C324" s="10" t="s">
        <v>949</v>
      </c>
      <c r="D324" s="56" t="s">
        <v>1</v>
      </c>
      <c r="E324" s="52"/>
      <c r="F324" s="4"/>
      <c r="G324" s="4"/>
      <c r="H324" s="17" t="s">
        <v>1259</v>
      </c>
    </row>
    <row r="325" spans="1:8" ht="21.75" customHeight="1">
      <c r="A325" s="15" t="s">
        <v>1392</v>
      </c>
      <c r="B325" s="19" t="s">
        <v>1</v>
      </c>
      <c r="C325" s="5" t="s">
        <v>453</v>
      </c>
      <c r="D325" s="56" t="s">
        <v>163</v>
      </c>
      <c r="E325" s="53">
        <v>10</v>
      </c>
      <c r="F325" s="6"/>
      <c r="G325" s="4"/>
      <c r="H325" s="17" t="s">
        <v>1260</v>
      </c>
    </row>
    <row r="326" spans="1:8" ht="21.75" customHeight="1">
      <c r="A326" s="15" t="s">
        <v>2037</v>
      </c>
      <c r="B326" s="19" t="s">
        <v>1</v>
      </c>
      <c r="C326" s="5" t="s">
        <v>1533</v>
      </c>
      <c r="D326" s="56" t="s">
        <v>163</v>
      </c>
      <c r="E326" s="53">
        <v>10</v>
      </c>
      <c r="F326" s="6"/>
      <c r="G326" s="4"/>
      <c r="H326" s="17" t="s">
        <v>1391</v>
      </c>
    </row>
    <row r="327" spans="1:8" ht="33" customHeight="1">
      <c r="A327" s="15" t="s">
        <v>296</v>
      </c>
      <c r="B327" s="19" t="s">
        <v>1</v>
      </c>
      <c r="C327" s="10" t="s">
        <v>1394</v>
      </c>
      <c r="D327" s="56" t="s">
        <v>1</v>
      </c>
      <c r="E327" s="52"/>
      <c r="F327" s="4"/>
      <c r="G327" s="4"/>
      <c r="H327" s="17" t="s">
        <v>610</v>
      </c>
    </row>
    <row r="328" spans="1:8" ht="21.75" customHeight="1">
      <c r="A328" s="15" t="s">
        <v>106</v>
      </c>
      <c r="B328" s="19" t="s">
        <v>1</v>
      </c>
      <c r="C328" s="5" t="s">
        <v>453</v>
      </c>
      <c r="D328" s="56" t="s">
        <v>163</v>
      </c>
      <c r="E328" s="53">
        <v>15</v>
      </c>
      <c r="F328" s="6"/>
      <c r="G328" s="4"/>
      <c r="H328" s="17" t="s">
        <v>464</v>
      </c>
    </row>
    <row r="329" spans="1:8" ht="21.75" customHeight="1">
      <c r="A329" s="15" t="s">
        <v>763</v>
      </c>
      <c r="B329" s="19" t="s">
        <v>1</v>
      </c>
      <c r="C329" s="5" t="s">
        <v>1533</v>
      </c>
      <c r="D329" s="56" t="s">
        <v>163</v>
      </c>
      <c r="E329" s="53">
        <v>15</v>
      </c>
      <c r="F329" s="6"/>
      <c r="G329" s="4"/>
      <c r="H329" s="17" t="s">
        <v>1709</v>
      </c>
    </row>
    <row r="330" spans="1:8" ht="21.75" customHeight="1">
      <c r="A330" s="15" t="s">
        <v>1100</v>
      </c>
      <c r="B330" s="19" t="s">
        <v>1</v>
      </c>
      <c r="C330" s="12" t="s">
        <v>1101</v>
      </c>
      <c r="D330" s="56" t="s">
        <v>1</v>
      </c>
      <c r="E330" s="52"/>
      <c r="F330" s="4"/>
      <c r="G330" s="4"/>
      <c r="H330" s="17" t="s">
        <v>1882</v>
      </c>
    </row>
    <row r="331" spans="1:8" ht="44.25" customHeight="1">
      <c r="A331" s="15" t="s">
        <v>2209</v>
      </c>
      <c r="B331" s="19" t="s">
        <v>1</v>
      </c>
      <c r="C331" s="5" t="s">
        <v>297</v>
      </c>
      <c r="D331" s="56" t="s">
        <v>1</v>
      </c>
      <c r="E331" s="52"/>
      <c r="F331" s="4"/>
      <c r="G331" s="4"/>
      <c r="H331" s="17" t="s">
        <v>298</v>
      </c>
    </row>
    <row r="332" spans="1:8" ht="33" customHeight="1">
      <c r="A332" s="15" t="s">
        <v>1102</v>
      </c>
      <c r="B332" s="19" t="s">
        <v>1</v>
      </c>
      <c r="C332" s="10" t="s">
        <v>1883</v>
      </c>
      <c r="D332" s="56" t="s">
        <v>1</v>
      </c>
      <c r="E332" s="52"/>
      <c r="F332" s="4"/>
      <c r="G332" s="4"/>
      <c r="H332" s="17" t="s">
        <v>1712</v>
      </c>
    </row>
    <row r="333" spans="1:8" ht="21.75" customHeight="1">
      <c r="A333" s="15" t="s">
        <v>2038</v>
      </c>
      <c r="B333" s="19" t="s">
        <v>1</v>
      </c>
      <c r="C333" s="5" t="s">
        <v>453</v>
      </c>
      <c r="D333" s="56" t="s">
        <v>1755</v>
      </c>
      <c r="E333" s="53">
        <v>5</v>
      </c>
      <c r="F333" s="6"/>
      <c r="G333" s="4"/>
      <c r="H333" s="17" t="s">
        <v>1261</v>
      </c>
    </row>
    <row r="334" spans="1:8" ht="21.75" customHeight="1">
      <c r="A334" s="15" t="s">
        <v>107</v>
      </c>
      <c r="B334" s="19" t="s">
        <v>1</v>
      </c>
      <c r="C334" s="5" t="s">
        <v>1533</v>
      </c>
      <c r="D334" s="56" t="s">
        <v>1755</v>
      </c>
      <c r="E334" s="53">
        <v>5</v>
      </c>
      <c r="F334" s="6"/>
      <c r="G334" s="4"/>
      <c r="H334" s="17" t="s">
        <v>2369</v>
      </c>
    </row>
    <row r="335" spans="1:8" ht="33" customHeight="1">
      <c r="A335" s="15" t="s">
        <v>1884</v>
      </c>
      <c r="B335" s="19" t="s">
        <v>1</v>
      </c>
      <c r="C335" s="10" t="s">
        <v>2501</v>
      </c>
      <c r="D335" s="56" t="s">
        <v>1</v>
      </c>
      <c r="E335" s="52"/>
      <c r="F335" s="4"/>
      <c r="G335" s="4"/>
      <c r="H335" s="17" t="s">
        <v>1393</v>
      </c>
    </row>
    <row r="336" spans="1:8" ht="21.75" customHeight="1">
      <c r="A336" s="15" t="s">
        <v>764</v>
      </c>
      <c r="B336" s="19" t="s">
        <v>1</v>
      </c>
      <c r="C336" s="5" t="s">
        <v>453</v>
      </c>
      <c r="D336" s="56" t="s">
        <v>1755</v>
      </c>
      <c r="E336" s="53">
        <v>9</v>
      </c>
      <c r="F336" s="6"/>
      <c r="G336" s="4"/>
      <c r="H336" s="17" t="s">
        <v>299</v>
      </c>
    </row>
    <row r="337" spans="1:8" ht="21.75" customHeight="1">
      <c r="A337" s="15" t="s">
        <v>1548</v>
      </c>
      <c r="B337" s="19" t="s">
        <v>1</v>
      </c>
      <c r="C337" s="5" t="s">
        <v>1533</v>
      </c>
      <c r="D337" s="56" t="s">
        <v>1755</v>
      </c>
      <c r="E337" s="53">
        <v>9</v>
      </c>
      <c r="F337" s="6"/>
      <c r="G337" s="4"/>
      <c r="H337" s="17" t="s">
        <v>108</v>
      </c>
    </row>
    <row r="338" spans="1:8" ht="21.75" customHeight="1">
      <c r="A338" s="15" t="s">
        <v>2503</v>
      </c>
      <c r="B338" s="19" t="s">
        <v>1</v>
      </c>
      <c r="C338" s="10" t="s">
        <v>950</v>
      </c>
      <c r="D338" s="56" t="s">
        <v>1</v>
      </c>
      <c r="E338" s="52"/>
      <c r="F338" s="4"/>
      <c r="G338" s="4"/>
      <c r="H338" s="17" t="s">
        <v>761</v>
      </c>
    </row>
    <row r="339" spans="1:8" ht="12.75" customHeight="1">
      <c r="A339" s="8"/>
      <c r="B339" s="8"/>
      <c r="C339" s="8"/>
      <c r="D339" s="57"/>
      <c r="E339" s="51"/>
      <c r="F339" s="11"/>
      <c r="G339" s="11"/>
      <c r="H339" s="17"/>
    </row>
    <row r="340" spans="1:8" ht="7.5" customHeight="1">
      <c r="A340" s="8"/>
      <c r="B340" s="8"/>
      <c r="C340" s="8"/>
      <c r="D340" s="57"/>
      <c r="E340" s="51"/>
      <c r="F340" s="11"/>
      <c r="G340" s="11"/>
      <c r="H340" s="17"/>
    </row>
    <row r="341" spans="1:8" ht="18" customHeight="1">
      <c r="A341" s="28"/>
      <c r="B341" s="21"/>
      <c r="C341" s="21" t="s">
        <v>1759</v>
      </c>
      <c r="D341" s="7"/>
      <c r="E341" s="50"/>
      <c r="F341" s="7"/>
      <c r="G341" s="31"/>
      <c r="H341" s="17"/>
    </row>
    <row r="342" spans="1:8" ht="15.75" customHeight="1">
      <c r="A342" s="64" t="s">
        <v>300</v>
      </c>
      <c r="B342" s="64"/>
      <c r="C342" s="64"/>
      <c r="D342" s="64"/>
      <c r="E342" s="64"/>
      <c r="F342" s="64"/>
      <c r="G342" s="64"/>
      <c r="H342" s="17"/>
    </row>
    <row r="343" spans="1:7" ht="12.75" customHeight="1">
      <c r="A343" s="9" t="s">
        <v>342</v>
      </c>
      <c r="B343" s="3"/>
      <c r="C343" s="9" t="s">
        <v>154</v>
      </c>
      <c r="D343" s="3"/>
      <c r="E343" s="49"/>
      <c r="F343" s="3"/>
      <c r="G343" s="14" t="str">
        <f>UPPER("Bill of Quantities")</f>
        <v>BILL OF QUANTITIES</v>
      </c>
    </row>
    <row r="344" spans="1:7" ht="12.75" customHeight="1">
      <c r="A344" s="9">
        <f>IF(C344="","","CONTRACT TITLE: ")</f>
      </c>
      <c r="B344" s="9"/>
      <c r="C344" s="61"/>
      <c r="D344" s="61"/>
      <c r="E344" s="61"/>
      <c r="F344" s="61"/>
      <c r="G344" s="61"/>
    </row>
    <row r="345" spans="1:7" ht="12.75" customHeight="1">
      <c r="A345" s="9" t="str">
        <f>IF((B345&amp;C345)="","",UPPER("BILL:"))</f>
        <v>BILL:</v>
      </c>
      <c r="B345" s="3"/>
      <c r="C345" s="62" t="s">
        <v>276</v>
      </c>
      <c r="D345" s="62"/>
      <c r="E345" s="62"/>
      <c r="F345" s="62"/>
      <c r="G345" s="62"/>
    </row>
    <row r="346" spans="1:7" ht="12.75" customHeight="1" hidden="1">
      <c r="A346" s="9" t="str">
        <f>IF(C346="","","SERIES:")</f>
        <v>SERIES:</v>
      </c>
      <c r="B346" s="3"/>
      <c r="C346" s="62" t="s">
        <v>1751</v>
      </c>
      <c r="D346" s="62"/>
      <c r="E346" s="62"/>
      <c r="F346" s="62"/>
      <c r="G346" s="62"/>
    </row>
    <row r="347" spans="1:7" ht="12.75" customHeight="1">
      <c r="A347" s="9" t="str">
        <f>IF(C347="","","SECTION:")</f>
        <v>SECTION:</v>
      </c>
      <c r="B347" s="3"/>
      <c r="C347" s="63" t="s">
        <v>103</v>
      </c>
      <c r="D347" s="63"/>
      <c r="E347" s="63"/>
      <c r="F347" s="63"/>
      <c r="G347" s="63"/>
    </row>
    <row r="348" spans="1:8" ht="28.5" customHeight="1">
      <c r="A348" s="2" t="s">
        <v>2</v>
      </c>
      <c r="B348" s="20" t="s">
        <v>1916</v>
      </c>
      <c r="C348" s="2" t="s">
        <v>152</v>
      </c>
      <c r="D348" s="2" t="s">
        <v>0</v>
      </c>
      <c r="E348" s="2" t="s">
        <v>1293</v>
      </c>
      <c r="F348" s="2" t="s">
        <v>640</v>
      </c>
      <c r="G348" s="2" t="s">
        <v>1426</v>
      </c>
      <c r="H348" s="18" t="s">
        <v>982</v>
      </c>
    </row>
    <row r="349" spans="1:7" ht="4.5" customHeight="1">
      <c r="A349" s="1"/>
      <c r="B349" s="1"/>
      <c r="C349" s="1"/>
      <c r="D349" s="1"/>
      <c r="E349" s="1"/>
      <c r="F349" s="1"/>
      <c r="G349" s="1"/>
    </row>
    <row r="350" spans="1:7" ht="18" customHeight="1">
      <c r="A350" s="22"/>
      <c r="B350" s="23"/>
      <c r="C350" s="23" t="s">
        <v>1135</v>
      </c>
      <c r="D350" s="13"/>
      <c r="E350" s="51"/>
      <c r="F350" s="22"/>
      <c r="G350" s="29"/>
    </row>
    <row r="351" spans="1:7" ht="4.5" customHeight="1">
      <c r="A351" s="22"/>
      <c r="B351" s="13"/>
      <c r="C351" s="13"/>
      <c r="D351" s="13"/>
      <c r="E351" s="51"/>
      <c r="F351" s="13"/>
      <c r="G351" s="30"/>
    </row>
    <row r="352" spans="1:8" ht="21.75" customHeight="1">
      <c r="A352" s="15" t="s">
        <v>2039</v>
      </c>
      <c r="B352" s="19" t="s">
        <v>1</v>
      </c>
      <c r="C352" s="5" t="s">
        <v>453</v>
      </c>
      <c r="D352" s="56" t="s">
        <v>1755</v>
      </c>
      <c r="E352" s="53">
        <v>15</v>
      </c>
      <c r="F352" s="6"/>
      <c r="G352" s="4"/>
      <c r="H352" s="17" t="s">
        <v>612</v>
      </c>
    </row>
    <row r="353" spans="1:8" ht="21.75" customHeight="1">
      <c r="A353" s="15" t="s">
        <v>301</v>
      </c>
      <c r="B353" s="19" t="s">
        <v>1</v>
      </c>
      <c r="C353" s="5" t="s">
        <v>1533</v>
      </c>
      <c r="D353" s="56" t="s">
        <v>1755</v>
      </c>
      <c r="E353" s="53">
        <v>15</v>
      </c>
      <c r="F353" s="6"/>
      <c r="G353" s="4"/>
      <c r="H353" s="17" t="s">
        <v>109</v>
      </c>
    </row>
    <row r="354" spans="1:8" ht="33" customHeight="1">
      <c r="A354" s="15" t="s">
        <v>614</v>
      </c>
      <c r="B354" s="19" t="s">
        <v>1</v>
      </c>
      <c r="C354" s="10" t="s">
        <v>302</v>
      </c>
      <c r="D354" s="56" t="s">
        <v>1</v>
      </c>
      <c r="E354" s="52"/>
      <c r="F354" s="4"/>
      <c r="G354" s="4"/>
      <c r="H354" s="17" t="s">
        <v>1103</v>
      </c>
    </row>
    <row r="355" spans="1:8" ht="21.75" customHeight="1">
      <c r="A355" s="15" t="s">
        <v>766</v>
      </c>
      <c r="B355" s="19" t="s">
        <v>1</v>
      </c>
      <c r="C355" s="5" t="s">
        <v>453</v>
      </c>
      <c r="D355" s="56" t="s">
        <v>1755</v>
      </c>
      <c r="E355" s="53">
        <v>10</v>
      </c>
      <c r="F355" s="6"/>
      <c r="G355" s="4"/>
      <c r="H355" s="17" t="s">
        <v>1549</v>
      </c>
    </row>
    <row r="356" spans="1:8" ht="21.75" customHeight="1">
      <c r="A356" s="15" t="s">
        <v>1550</v>
      </c>
      <c r="B356" s="19" t="s">
        <v>1</v>
      </c>
      <c r="C356" s="5" t="s">
        <v>1533</v>
      </c>
      <c r="D356" s="56" t="s">
        <v>1755</v>
      </c>
      <c r="E356" s="53">
        <v>10</v>
      </c>
      <c r="F356" s="6"/>
      <c r="G356" s="4"/>
      <c r="H356" s="17" t="s">
        <v>110</v>
      </c>
    </row>
    <row r="357" spans="1:8" ht="33" customHeight="1">
      <c r="A357" s="15" t="s">
        <v>1262</v>
      </c>
      <c r="B357" s="19" t="s">
        <v>1</v>
      </c>
      <c r="C357" s="10" t="s">
        <v>471</v>
      </c>
      <c r="D357" s="56" t="s">
        <v>1</v>
      </c>
      <c r="E357" s="52"/>
      <c r="F357" s="4"/>
      <c r="G357" s="4"/>
      <c r="H357" s="17" t="s">
        <v>1885</v>
      </c>
    </row>
    <row r="358" spans="1:8" ht="21.75" customHeight="1">
      <c r="A358" s="15" t="s">
        <v>2040</v>
      </c>
      <c r="B358" s="19" t="s">
        <v>1</v>
      </c>
      <c r="C358" s="5" t="s">
        <v>453</v>
      </c>
      <c r="D358" s="56" t="s">
        <v>1755</v>
      </c>
      <c r="E358" s="53">
        <v>100</v>
      </c>
      <c r="F358" s="6"/>
      <c r="G358" s="4"/>
      <c r="H358" s="17" t="s">
        <v>1263</v>
      </c>
    </row>
    <row r="359" spans="1:8" ht="21.75" customHeight="1">
      <c r="A359" s="15" t="s">
        <v>303</v>
      </c>
      <c r="B359" s="19" t="s">
        <v>1</v>
      </c>
      <c r="C359" s="5" t="s">
        <v>1533</v>
      </c>
      <c r="D359" s="56" t="s">
        <v>1755</v>
      </c>
      <c r="E359" s="53">
        <v>100</v>
      </c>
      <c r="F359" s="6"/>
      <c r="G359" s="4"/>
      <c r="H359" s="17" t="s">
        <v>1886</v>
      </c>
    </row>
    <row r="360" spans="1:8" ht="33" customHeight="1">
      <c r="A360" s="15" t="s">
        <v>1887</v>
      </c>
      <c r="B360" s="19" t="s">
        <v>1</v>
      </c>
      <c r="C360" s="10" t="s">
        <v>2502</v>
      </c>
      <c r="D360" s="56" t="s">
        <v>1</v>
      </c>
      <c r="E360" s="52"/>
      <c r="F360" s="4"/>
      <c r="G360" s="4"/>
      <c r="H360" s="17" t="s">
        <v>1713</v>
      </c>
    </row>
    <row r="361" spans="1:8" ht="21.75" customHeight="1">
      <c r="A361" s="15" t="s">
        <v>951</v>
      </c>
      <c r="B361" s="19" t="s">
        <v>1</v>
      </c>
      <c r="C361" s="5" t="s">
        <v>453</v>
      </c>
      <c r="D361" s="56" t="s">
        <v>1755</v>
      </c>
      <c r="E361" s="53">
        <v>5</v>
      </c>
      <c r="F361" s="6"/>
      <c r="G361" s="4"/>
      <c r="H361" s="17" t="s">
        <v>952</v>
      </c>
    </row>
    <row r="362" spans="1:8" ht="21.75" customHeight="1">
      <c r="A362" s="15" t="s">
        <v>1551</v>
      </c>
      <c r="B362" s="19" t="s">
        <v>1</v>
      </c>
      <c r="C362" s="5" t="s">
        <v>1533</v>
      </c>
      <c r="D362" s="56" t="s">
        <v>1755</v>
      </c>
      <c r="E362" s="53">
        <v>5</v>
      </c>
      <c r="F362" s="6"/>
      <c r="G362" s="4"/>
      <c r="H362" s="17" t="s">
        <v>1264</v>
      </c>
    </row>
    <row r="363" spans="1:8" ht="21.75" customHeight="1">
      <c r="A363" s="15" t="s">
        <v>1715</v>
      </c>
      <c r="B363" s="19" t="s">
        <v>1</v>
      </c>
      <c r="C363" s="12" t="s">
        <v>2041</v>
      </c>
      <c r="D363" s="56" t="s">
        <v>1</v>
      </c>
      <c r="E363" s="52"/>
      <c r="F363" s="4"/>
      <c r="G363" s="4"/>
      <c r="H363" s="17" t="s">
        <v>1888</v>
      </c>
    </row>
    <row r="364" spans="1:8" ht="55.5" customHeight="1">
      <c r="A364" s="15" t="s">
        <v>953</v>
      </c>
      <c r="B364" s="19" t="s">
        <v>1</v>
      </c>
      <c r="C364" s="5" t="s">
        <v>2210</v>
      </c>
      <c r="D364" s="56" t="s">
        <v>1</v>
      </c>
      <c r="E364" s="52"/>
      <c r="F364" s="4"/>
      <c r="G364" s="4"/>
      <c r="H364" s="17" t="s">
        <v>2370</v>
      </c>
    </row>
    <row r="365" spans="1:8" ht="21.75" customHeight="1">
      <c r="A365" s="15" t="s">
        <v>954</v>
      </c>
      <c r="B365" s="19" t="s">
        <v>1</v>
      </c>
      <c r="C365" s="10" t="s">
        <v>1266</v>
      </c>
      <c r="D365" s="56" t="s">
        <v>1</v>
      </c>
      <c r="E365" s="52"/>
      <c r="F365" s="4"/>
      <c r="G365" s="4"/>
      <c r="H365" s="17" t="s">
        <v>1104</v>
      </c>
    </row>
    <row r="366" spans="1:8" ht="21.75" customHeight="1">
      <c r="A366" s="15" t="s">
        <v>1105</v>
      </c>
      <c r="B366" s="19" t="s">
        <v>1</v>
      </c>
      <c r="C366" s="5" t="s">
        <v>453</v>
      </c>
      <c r="D366" s="56" t="s">
        <v>1755</v>
      </c>
      <c r="E366" s="53">
        <v>15</v>
      </c>
      <c r="F366" s="6"/>
      <c r="G366" s="4"/>
      <c r="H366" s="17" t="s">
        <v>1265</v>
      </c>
    </row>
    <row r="367" spans="1:8" ht="21.75" customHeight="1">
      <c r="A367" s="15" t="s">
        <v>1716</v>
      </c>
      <c r="B367" s="19" t="s">
        <v>1</v>
      </c>
      <c r="C367" s="5" t="s">
        <v>1533</v>
      </c>
      <c r="D367" s="56" t="s">
        <v>1755</v>
      </c>
      <c r="E367" s="53">
        <v>15</v>
      </c>
      <c r="F367" s="6"/>
      <c r="G367" s="4"/>
      <c r="H367" s="17" t="s">
        <v>2504</v>
      </c>
    </row>
    <row r="368" spans="1:8" ht="21.75" customHeight="1">
      <c r="A368" s="15" t="s">
        <v>1552</v>
      </c>
      <c r="B368" s="19" t="s">
        <v>1</v>
      </c>
      <c r="C368" s="10" t="s">
        <v>2371</v>
      </c>
      <c r="D368" s="56" t="s">
        <v>1</v>
      </c>
      <c r="E368" s="52"/>
      <c r="F368" s="4"/>
      <c r="G368" s="4"/>
      <c r="H368" s="17" t="s">
        <v>2042</v>
      </c>
    </row>
    <row r="369" spans="1:8" ht="21.75" customHeight="1">
      <c r="A369" s="15" t="s">
        <v>2372</v>
      </c>
      <c r="B369" s="19" t="s">
        <v>1</v>
      </c>
      <c r="C369" s="5" t="s">
        <v>453</v>
      </c>
      <c r="D369" s="56" t="s">
        <v>1755</v>
      </c>
      <c r="E369" s="53">
        <v>5</v>
      </c>
      <c r="F369" s="6"/>
      <c r="G369" s="4"/>
      <c r="H369" s="17" t="s">
        <v>765</v>
      </c>
    </row>
    <row r="370" spans="1:8" ht="21.75" customHeight="1">
      <c r="A370" s="15" t="s">
        <v>470</v>
      </c>
      <c r="B370" s="19" t="s">
        <v>1</v>
      </c>
      <c r="C370" s="5" t="s">
        <v>1533</v>
      </c>
      <c r="D370" s="56" t="s">
        <v>1755</v>
      </c>
      <c r="E370" s="53">
        <v>5</v>
      </c>
      <c r="F370" s="6"/>
      <c r="G370" s="4"/>
      <c r="H370" s="17" t="s">
        <v>955</v>
      </c>
    </row>
    <row r="371" spans="1:8" ht="21.75" customHeight="1">
      <c r="A371" s="15" t="s">
        <v>2211</v>
      </c>
      <c r="B371" s="19" t="s">
        <v>1</v>
      </c>
      <c r="C371" s="10" t="s">
        <v>1704</v>
      </c>
      <c r="D371" s="56" t="s">
        <v>1</v>
      </c>
      <c r="E371" s="52"/>
      <c r="F371" s="4"/>
      <c r="G371" s="4"/>
      <c r="H371" s="17" t="s">
        <v>2505</v>
      </c>
    </row>
    <row r="372" spans="1:8" ht="21.75" customHeight="1">
      <c r="A372" s="15" t="s">
        <v>1106</v>
      </c>
      <c r="B372" s="19" t="s">
        <v>1</v>
      </c>
      <c r="C372" s="5" t="s">
        <v>453</v>
      </c>
      <c r="D372" s="56" t="s">
        <v>1755</v>
      </c>
      <c r="E372" s="53">
        <v>1</v>
      </c>
      <c r="F372" s="6"/>
      <c r="G372" s="4"/>
      <c r="H372" s="17" t="s">
        <v>304</v>
      </c>
    </row>
    <row r="373" spans="1:8" ht="21.75" customHeight="1">
      <c r="A373" s="15" t="s">
        <v>1718</v>
      </c>
      <c r="B373" s="19" t="s">
        <v>1</v>
      </c>
      <c r="C373" s="5" t="s">
        <v>1533</v>
      </c>
      <c r="D373" s="56" t="s">
        <v>1755</v>
      </c>
      <c r="E373" s="53">
        <v>1</v>
      </c>
      <c r="F373" s="6"/>
      <c r="G373" s="4"/>
      <c r="H373" s="17" t="s">
        <v>111</v>
      </c>
    </row>
    <row r="374" spans="1:8" ht="21.75" customHeight="1">
      <c r="A374" s="15" t="s">
        <v>2373</v>
      </c>
      <c r="B374" s="19" t="s">
        <v>1</v>
      </c>
      <c r="C374" s="12" t="s">
        <v>615</v>
      </c>
      <c r="D374" s="56" t="s">
        <v>1</v>
      </c>
      <c r="E374" s="52"/>
      <c r="F374" s="4"/>
      <c r="G374" s="4"/>
      <c r="H374" s="17" t="s">
        <v>2212</v>
      </c>
    </row>
    <row r="375" spans="1:8" ht="33" customHeight="1">
      <c r="A375" s="15" t="s">
        <v>2213</v>
      </c>
      <c r="B375" s="19" t="s">
        <v>1</v>
      </c>
      <c r="C375" s="10" t="s">
        <v>1553</v>
      </c>
      <c r="D375" s="56" t="s">
        <v>1</v>
      </c>
      <c r="E375" s="52"/>
      <c r="F375" s="4"/>
      <c r="G375" s="4"/>
      <c r="H375" s="17" t="s">
        <v>1889</v>
      </c>
    </row>
    <row r="376" spans="1:8" ht="21.75" customHeight="1">
      <c r="A376" s="15" t="s">
        <v>768</v>
      </c>
      <c r="B376" s="19" t="s">
        <v>1</v>
      </c>
      <c r="C376" s="5" t="s">
        <v>453</v>
      </c>
      <c r="D376" s="56" t="s">
        <v>1755</v>
      </c>
      <c r="E376" s="53">
        <v>60</v>
      </c>
      <c r="F376" s="6"/>
      <c r="G376" s="4"/>
      <c r="H376" s="17" t="s">
        <v>1717</v>
      </c>
    </row>
    <row r="377" spans="1:8" ht="21.75" customHeight="1">
      <c r="A377" s="15" t="s">
        <v>1396</v>
      </c>
      <c r="B377" s="19" t="s">
        <v>1</v>
      </c>
      <c r="C377" s="5" t="s">
        <v>1533</v>
      </c>
      <c r="D377" s="56" t="s">
        <v>1755</v>
      </c>
      <c r="E377" s="53">
        <v>60</v>
      </c>
      <c r="F377" s="6"/>
      <c r="G377" s="4"/>
      <c r="H377" s="17" t="s">
        <v>112</v>
      </c>
    </row>
    <row r="378" spans="1:8" ht="18" customHeight="1">
      <c r="A378" s="28"/>
      <c r="B378" s="21"/>
      <c r="C378" s="21" t="s">
        <v>1759</v>
      </c>
      <c r="D378" s="7"/>
      <c r="E378" s="50"/>
      <c r="F378" s="7"/>
      <c r="G378" s="31"/>
      <c r="H378" s="17"/>
    </row>
    <row r="379" spans="1:8" ht="15.75" customHeight="1">
      <c r="A379" s="64" t="s">
        <v>956</v>
      </c>
      <c r="B379" s="64"/>
      <c r="C379" s="64"/>
      <c r="D379" s="64"/>
      <c r="E379" s="64"/>
      <c r="F379" s="64"/>
      <c r="G379" s="64"/>
      <c r="H379" s="17"/>
    </row>
    <row r="380" spans="1:7" ht="12.75" customHeight="1">
      <c r="A380" s="9" t="s">
        <v>342</v>
      </c>
      <c r="B380" s="3"/>
      <c r="C380" s="9" t="s">
        <v>154</v>
      </c>
      <c r="D380" s="3"/>
      <c r="E380" s="49"/>
      <c r="F380" s="3"/>
      <c r="G380" s="14" t="str">
        <f>UPPER("Bill of Quantities")</f>
        <v>BILL OF QUANTITIES</v>
      </c>
    </row>
    <row r="381" spans="1:7" ht="12.75" customHeight="1">
      <c r="A381" s="9">
        <f>IF(C381="","","CONTRACT TITLE: ")</f>
      </c>
      <c r="B381" s="9"/>
      <c r="C381" s="61"/>
      <c r="D381" s="61"/>
      <c r="E381" s="61"/>
      <c r="F381" s="61"/>
      <c r="G381" s="61"/>
    </row>
    <row r="382" spans="1:7" ht="12.75" customHeight="1">
      <c r="A382" s="9" t="str">
        <f>IF((B382&amp;C382)="","",UPPER("BILL:"))</f>
        <v>BILL:</v>
      </c>
      <c r="B382" s="3"/>
      <c r="C382" s="62" t="s">
        <v>276</v>
      </c>
      <c r="D382" s="62"/>
      <c r="E382" s="62"/>
      <c r="F382" s="62"/>
      <c r="G382" s="62"/>
    </row>
    <row r="383" spans="1:7" ht="12.75" customHeight="1" hidden="1">
      <c r="A383" s="9" t="str">
        <f>IF(C383="","","SERIES:")</f>
        <v>SERIES:</v>
      </c>
      <c r="B383" s="3"/>
      <c r="C383" s="65" t="s">
        <v>1751</v>
      </c>
      <c r="D383" s="62"/>
      <c r="E383" s="62"/>
      <c r="F383" s="62"/>
      <c r="G383" s="62"/>
    </row>
    <row r="384" spans="1:7" ht="12.75" customHeight="1">
      <c r="A384" s="9" t="str">
        <f>IF(C384="","","SECTION:")</f>
        <v>SECTION:</v>
      </c>
      <c r="B384" s="3"/>
      <c r="C384" s="66" t="s">
        <v>103</v>
      </c>
      <c r="D384" s="63"/>
      <c r="E384" s="63"/>
      <c r="F384" s="63"/>
      <c r="G384" s="63"/>
    </row>
    <row r="385" spans="1:8" ht="28.5" customHeight="1">
      <c r="A385" s="2" t="s">
        <v>2</v>
      </c>
      <c r="B385" s="20" t="s">
        <v>1916</v>
      </c>
      <c r="C385" s="2" t="s">
        <v>152</v>
      </c>
      <c r="D385" s="2" t="s">
        <v>0</v>
      </c>
      <c r="E385" s="2" t="s">
        <v>1293</v>
      </c>
      <c r="F385" s="2" t="s">
        <v>640</v>
      </c>
      <c r="G385" s="2" t="s">
        <v>1426</v>
      </c>
      <c r="H385" s="18" t="s">
        <v>982</v>
      </c>
    </row>
    <row r="386" spans="1:7" ht="4.5" customHeight="1">
      <c r="A386" s="1"/>
      <c r="B386" s="1"/>
      <c r="C386" s="1"/>
      <c r="D386" s="1"/>
      <c r="E386" s="1"/>
      <c r="F386" s="1"/>
      <c r="G386" s="1"/>
    </row>
    <row r="387" spans="1:7" ht="18" customHeight="1">
      <c r="A387" s="22"/>
      <c r="B387" s="23"/>
      <c r="C387" s="23" t="s">
        <v>1135</v>
      </c>
      <c r="D387" s="13"/>
      <c r="E387" s="51"/>
      <c r="F387" s="22"/>
      <c r="G387" s="29"/>
    </row>
    <row r="388" spans="1:7" ht="4.5" customHeight="1">
      <c r="A388" s="22"/>
      <c r="B388" s="13"/>
      <c r="C388" s="13"/>
      <c r="D388" s="13"/>
      <c r="E388" s="51"/>
      <c r="F388" s="13"/>
      <c r="G388" s="30"/>
    </row>
    <row r="389" spans="1:8" ht="21.75" customHeight="1">
      <c r="A389" s="15" t="s">
        <v>305</v>
      </c>
      <c r="B389" s="19" t="s">
        <v>1</v>
      </c>
      <c r="C389" s="10" t="s">
        <v>769</v>
      </c>
      <c r="D389" s="56" t="s">
        <v>1</v>
      </c>
      <c r="E389" s="52"/>
      <c r="F389" s="4"/>
      <c r="G389" s="4"/>
      <c r="H389" s="17" t="s">
        <v>1267</v>
      </c>
    </row>
    <row r="390" spans="1:8" ht="21.75" customHeight="1">
      <c r="A390" s="15" t="s">
        <v>2043</v>
      </c>
      <c r="B390" s="19" t="s">
        <v>1</v>
      </c>
      <c r="C390" s="5" t="s">
        <v>453</v>
      </c>
      <c r="D390" s="56" t="s">
        <v>1755</v>
      </c>
      <c r="E390" s="53">
        <v>1</v>
      </c>
      <c r="F390" s="6"/>
      <c r="G390" s="4"/>
      <c r="H390" s="17" t="s">
        <v>2044</v>
      </c>
    </row>
    <row r="391" spans="1:8" ht="21.75" customHeight="1">
      <c r="A391" s="15" t="s">
        <v>113</v>
      </c>
      <c r="B391" s="19" t="s">
        <v>1</v>
      </c>
      <c r="C391" s="5" t="s">
        <v>1533</v>
      </c>
      <c r="D391" s="56" t="s">
        <v>1755</v>
      </c>
      <c r="E391" s="53">
        <v>1</v>
      </c>
      <c r="F391" s="6"/>
      <c r="G391" s="4"/>
      <c r="H391" s="17" t="s">
        <v>1554</v>
      </c>
    </row>
    <row r="392" spans="1:8" ht="21.75" customHeight="1">
      <c r="A392" s="15" t="s">
        <v>957</v>
      </c>
      <c r="B392" s="19" t="s">
        <v>1</v>
      </c>
      <c r="C392" s="10" t="s">
        <v>1268</v>
      </c>
      <c r="D392" s="56" t="s">
        <v>1</v>
      </c>
      <c r="E392" s="52"/>
      <c r="F392" s="4"/>
      <c r="G392" s="4"/>
      <c r="H392" s="17" t="s">
        <v>2045</v>
      </c>
    </row>
    <row r="393" spans="1:8" ht="21.75" customHeight="1">
      <c r="A393" s="15" t="s">
        <v>770</v>
      </c>
      <c r="B393" s="19" t="s">
        <v>1</v>
      </c>
      <c r="C393" s="5" t="s">
        <v>453</v>
      </c>
      <c r="D393" s="56" t="s">
        <v>1755</v>
      </c>
      <c r="E393" s="53">
        <v>1</v>
      </c>
      <c r="F393" s="6"/>
      <c r="G393" s="4"/>
      <c r="H393" s="17" t="s">
        <v>2046</v>
      </c>
    </row>
    <row r="394" spans="1:8" ht="21.75" customHeight="1">
      <c r="A394" s="15" t="s">
        <v>1397</v>
      </c>
      <c r="B394" s="19" t="s">
        <v>1</v>
      </c>
      <c r="C394" s="5" t="s">
        <v>1533</v>
      </c>
      <c r="D394" s="56" t="s">
        <v>1755</v>
      </c>
      <c r="E394" s="53">
        <v>1</v>
      </c>
      <c r="F394" s="6"/>
      <c r="G394" s="4"/>
      <c r="H394" s="17" t="s">
        <v>613</v>
      </c>
    </row>
    <row r="395" spans="1:7" ht="12.75" customHeight="1">
      <c r="A395" s="8"/>
      <c r="B395" s="8"/>
      <c r="C395" s="8"/>
      <c r="D395" s="57"/>
      <c r="E395" s="51"/>
      <c r="F395" s="11"/>
      <c r="G395" s="11"/>
    </row>
    <row r="396" spans="1:7" ht="12.75" customHeight="1">
      <c r="A396" s="8"/>
      <c r="B396" s="8"/>
      <c r="C396" s="8"/>
      <c r="D396" s="57"/>
      <c r="E396" s="51"/>
      <c r="F396" s="11"/>
      <c r="G396" s="11"/>
    </row>
    <row r="397" spans="1:7" ht="12.75" customHeight="1">
      <c r="A397" s="8"/>
      <c r="B397" s="8"/>
      <c r="C397" s="8"/>
      <c r="D397" s="57"/>
      <c r="E397" s="51"/>
      <c r="F397" s="11"/>
      <c r="G397" s="11"/>
    </row>
    <row r="398" spans="1:7" ht="12.75" customHeight="1">
      <c r="A398" s="8"/>
      <c r="B398" s="8"/>
      <c r="C398" s="8"/>
      <c r="D398" s="57"/>
      <c r="E398" s="51"/>
      <c r="F398" s="11"/>
      <c r="G398" s="11"/>
    </row>
    <row r="399" spans="1:7" ht="12.75" customHeight="1">
      <c r="A399" s="8"/>
      <c r="B399" s="8"/>
      <c r="C399" s="8"/>
      <c r="D399" s="57"/>
      <c r="E399" s="51"/>
      <c r="F399" s="11"/>
      <c r="G399" s="11"/>
    </row>
    <row r="400" spans="1:7" ht="12.75" customHeight="1">
      <c r="A400" s="8"/>
      <c r="B400" s="8"/>
      <c r="C400" s="8"/>
      <c r="D400" s="57"/>
      <c r="E400" s="51"/>
      <c r="F400" s="11"/>
      <c r="G400" s="11"/>
    </row>
    <row r="401" spans="1:7" ht="12.75" customHeight="1">
      <c r="A401" s="8"/>
      <c r="B401" s="8"/>
      <c r="C401" s="8"/>
      <c r="D401" s="57"/>
      <c r="E401" s="51"/>
      <c r="F401" s="11"/>
      <c r="G401" s="11"/>
    </row>
    <row r="402" spans="1:7" ht="12.75" customHeight="1">
      <c r="A402" s="8"/>
      <c r="B402" s="8"/>
      <c r="C402" s="8"/>
      <c r="D402" s="57"/>
      <c r="E402" s="51"/>
      <c r="F402" s="11"/>
      <c r="G402" s="11"/>
    </row>
    <row r="403" spans="1:7" ht="12.75" customHeight="1">
      <c r="A403" s="8"/>
      <c r="B403" s="8"/>
      <c r="C403" s="8"/>
      <c r="D403" s="57"/>
      <c r="E403" s="51"/>
      <c r="F403" s="11"/>
      <c r="G403" s="11"/>
    </row>
    <row r="404" spans="1:7" ht="12.75" customHeight="1">
      <c r="A404" s="8"/>
      <c r="B404" s="8"/>
      <c r="C404" s="8"/>
      <c r="D404" s="57"/>
      <c r="E404" s="51"/>
      <c r="F404" s="11"/>
      <c r="G404" s="11"/>
    </row>
    <row r="405" spans="1:7" ht="12.75" customHeight="1">
      <c r="A405" s="8"/>
      <c r="B405" s="8"/>
      <c r="C405" s="8"/>
      <c r="D405" s="57"/>
      <c r="E405" s="51"/>
      <c r="F405" s="11"/>
      <c r="G405" s="11"/>
    </row>
    <row r="406" spans="1:7" ht="12.75" customHeight="1">
      <c r="A406" s="8"/>
      <c r="B406" s="8"/>
      <c r="C406" s="8"/>
      <c r="D406" s="57"/>
      <c r="E406" s="51"/>
      <c r="F406" s="11"/>
      <c r="G406" s="11"/>
    </row>
    <row r="407" spans="1:7" ht="12.75" customHeight="1">
      <c r="A407" s="8"/>
      <c r="B407" s="8"/>
      <c r="C407" s="8"/>
      <c r="D407" s="57"/>
      <c r="E407" s="51"/>
      <c r="F407" s="11"/>
      <c r="G407" s="11"/>
    </row>
    <row r="408" spans="1:7" ht="12.75" customHeight="1">
      <c r="A408" s="8"/>
      <c r="B408" s="8"/>
      <c r="C408" s="8"/>
      <c r="D408" s="57"/>
      <c r="E408" s="51"/>
      <c r="F408" s="11"/>
      <c r="G408" s="11"/>
    </row>
    <row r="409" spans="1:7" ht="12.75" customHeight="1">
      <c r="A409" s="8"/>
      <c r="B409" s="8"/>
      <c r="C409" s="8"/>
      <c r="D409" s="57"/>
      <c r="E409" s="51"/>
      <c r="F409" s="11"/>
      <c r="G409" s="11"/>
    </row>
    <row r="410" spans="1:7" ht="12.75" customHeight="1">
      <c r="A410" s="8"/>
      <c r="B410" s="8"/>
      <c r="C410" s="8"/>
      <c r="D410" s="57"/>
      <c r="E410" s="51"/>
      <c r="F410" s="11"/>
      <c r="G410" s="11"/>
    </row>
    <row r="411" spans="1:7" ht="12.75" customHeight="1">
      <c r="A411" s="8"/>
      <c r="B411" s="8"/>
      <c r="C411" s="8"/>
      <c r="D411" s="57"/>
      <c r="E411" s="51"/>
      <c r="F411" s="11"/>
      <c r="G411" s="11"/>
    </row>
    <row r="412" spans="1:7" ht="12.75" customHeight="1">
      <c r="A412" s="8"/>
      <c r="B412" s="8"/>
      <c r="C412" s="8"/>
      <c r="D412" s="57"/>
      <c r="E412" s="51"/>
      <c r="F412" s="11"/>
      <c r="G412" s="11"/>
    </row>
    <row r="413" spans="1:7" ht="12.75" customHeight="1">
      <c r="A413" s="8"/>
      <c r="B413" s="8"/>
      <c r="C413" s="8"/>
      <c r="D413" s="57"/>
      <c r="E413" s="51"/>
      <c r="F413" s="11"/>
      <c r="G413" s="11"/>
    </row>
    <row r="414" spans="1:7" ht="12.75" customHeight="1">
      <c r="A414" s="8"/>
      <c r="B414" s="8"/>
      <c r="C414" s="8"/>
      <c r="D414" s="57"/>
      <c r="E414" s="51"/>
      <c r="F414" s="11"/>
      <c r="G414" s="11"/>
    </row>
    <row r="415" spans="1:7" ht="12.75" customHeight="1">
      <c r="A415" s="8"/>
      <c r="B415" s="8"/>
      <c r="C415" s="8"/>
      <c r="D415" s="57"/>
      <c r="E415" s="51"/>
      <c r="F415" s="11"/>
      <c r="G415" s="11"/>
    </row>
    <row r="416" spans="1:7" ht="12.75" customHeight="1">
      <c r="A416" s="8"/>
      <c r="B416" s="8"/>
      <c r="C416" s="8"/>
      <c r="D416" s="57"/>
      <c r="E416" s="51"/>
      <c r="F416" s="11"/>
      <c r="G416" s="11"/>
    </row>
    <row r="417" spans="1:7" ht="12.75" customHeight="1">
      <c r="A417" s="8"/>
      <c r="B417" s="8"/>
      <c r="C417" s="8"/>
      <c r="D417" s="57"/>
      <c r="E417" s="51"/>
      <c r="F417" s="11"/>
      <c r="G417" s="11"/>
    </row>
    <row r="418" spans="1:7" ht="12.75" customHeight="1">
      <c r="A418" s="8"/>
      <c r="B418" s="8"/>
      <c r="C418" s="8"/>
      <c r="D418" s="57"/>
      <c r="E418" s="51"/>
      <c r="F418" s="11"/>
      <c r="G418" s="11"/>
    </row>
    <row r="419" spans="1:7" ht="12.75" customHeight="1">
      <c r="A419" s="8"/>
      <c r="B419" s="8"/>
      <c r="C419" s="8"/>
      <c r="D419" s="57"/>
      <c r="E419" s="51"/>
      <c r="F419" s="11"/>
      <c r="G419" s="11"/>
    </row>
    <row r="420" spans="1:7" ht="12.75" customHeight="1">
      <c r="A420" s="8"/>
      <c r="B420" s="8"/>
      <c r="C420" s="8"/>
      <c r="D420" s="57"/>
      <c r="E420" s="51"/>
      <c r="F420" s="11"/>
      <c r="G420" s="11"/>
    </row>
    <row r="421" spans="1:7" ht="12.75" customHeight="1">
      <c r="A421" s="8"/>
      <c r="B421" s="8"/>
      <c r="C421" s="8"/>
      <c r="D421" s="57"/>
      <c r="E421" s="51"/>
      <c r="F421" s="11"/>
      <c r="G421" s="11"/>
    </row>
    <row r="422" spans="1:7" ht="12.75" customHeight="1">
      <c r="A422" s="8"/>
      <c r="B422" s="8"/>
      <c r="C422" s="8"/>
      <c r="D422" s="57"/>
      <c r="E422" s="51"/>
      <c r="F422" s="11"/>
      <c r="G422" s="11"/>
    </row>
    <row r="423" spans="1:7" ht="12.75" customHeight="1">
      <c r="A423" s="8"/>
      <c r="B423" s="8"/>
      <c r="C423" s="8"/>
      <c r="D423" s="57"/>
      <c r="E423" s="51"/>
      <c r="F423" s="11"/>
      <c r="G423" s="11"/>
    </row>
    <row r="424" spans="1:7" ht="12.75" customHeight="1">
      <c r="A424" s="8"/>
      <c r="B424" s="8"/>
      <c r="C424" s="8"/>
      <c r="D424" s="57"/>
      <c r="E424" s="51"/>
      <c r="F424" s="11"/>
      <c r="G424" s="11"/>
    </row>
    <row r="425" spans="1:7" ht="12.75" customHeight="1">
      <c r="A425" s="8"/>
      <c r="B425" s="8"/>
      <c r="C425" s="8"/>
      <c r="D425" s="57"/>
      <c r="E425" s="51"/>
      <c r="F425" s="11"/>
      <c r="G425" s="11"/>
    </row>
    <row r="426" spans="1:7" ht="12.75" customHeight="1">
      <c r="A426" s="8"/>
      <c r="B426" s="8"/>
      <c r="C426" s="8"/>
      <c r="D426" s="57"/>
      <c r="E426" s="51"/>
      <c r="F426" s="11"/>
      <c r="G426" s="11"/>
    </row>
    <row r="427" spans="1:7" ht="12.75" customHeight="1">
      <c r="A427" s="8"/>
      <c r="B427" s="8"/>
      <c r="C427" s="8"/>
      <c r="D427" s="57"/>
      <c r="E427" s="51"/>
      <c r="F427" s="11"/>
      <c r="G427" s="11"/>
    </row>
    <row r="428" spans="1:7" ht="12.75" customHeight="1">
      <c r="A428" s="8"/>
      <c r="B428" s="8"/>
      <c r="C428" s="8"/>
      <c r="D428" s="57"/>
      <c r="E428" s="51"/>
      <c r="F428" s="11"/>
      <c r="G428" s="11"/>
    </row>
    <row r="429" spans="1:7" ht="12.75" customHeight="1">
      <c r="A429" s="8"/>
      <c r="B429" s="8"/>
      <c r="C429" s="8"/>
      <c r="D429" s="57"/>
      <c r="E429" s="51"/>
      <c r="F429" s="11"/>
      <c r="G429" s="11"/>
    </row>
    <row r="430" spans="1:7" ht="12.75" customHeight="1">
      <c r="A430" s="8"/>
      <c r="B430" s="8"/>
      <c r="C430" s="8"/>
      <c r="D430" s="57"/>
      <c r="E430" s="51"/>
      <c r="F430" s="11"/>
      <c r="G430" s="11"/>
    </row>
    <row r="431" spans="1:7" ht="12.75" customHeight="1">
      <c r="A431" s="8"/>
      <c r="B431" s="8"/>
      <c r="C431" s="8"/>
      <c r="D431" s="57"/>
      <c r="E431" s="51"/>
      <c r="F431" s="11"/>
      <c r="G431" s="11"/>
    </row>
    <row r="432" spans="1:7" ht="12.75" customHeight="1">
      <c r="A432" s="8"/>
      <c r="B432" s="8"/>
      <c r="C432" s="8"/>
      <c r="D432" s="57"/>
      <c r="E432" s="51"/>
      <c r="F432" s="11"/>
      <c r="G432" s="11"/>
    </row>
    <row r="433" spans="1:7" ht="12.75" customHeight="1">
      <c r="A433" s="8"/>
      <c r="B433" s="8"/>
      <c r="C433" s="8"/>
      <c r="D433" s="57"/>
      <c r="E433" s="51"/>
      <c r="F433" s="11"/>
      <c r="G433" s="11"/>
    </row>
    <row r="434" spans="1:7" ht="12.75" customHeight="1">
      <c r="A434" s="8"/>
      <c r="B434" s="8"/>
      <c r="C434" s="8"/>
      <c r="D434" s="57"/>
      <c r="E434" s="51"/>
      <c r="F434" s="11"/>
      <c r="G434" s="11"/>
    </row>
    <row r="435" spans="1:7" ht="1.5" customHeight="1">
      <c r="A435" s="8"/>
      <c r="B435" s="8"/>
      <c r="C435" s="8"/>
      <c r="D435" s="57"/>
      <c r="E435" s="51"/>
      <c r="F435" s="11"/>
      <c r="G435" s="11"/>
    </row>
    <row r="436" spans="1:7" ht="18" customHeight="1">
      <c r="A436" s="26" t="str">
        <f>"TOTAL FOR "&amp;UPPER("Section")&amp;"  4.5 CARRIED FORWARD TO SUMMARY"</f>
        <v>TOTAL FOR SECTION  4.5 CARRIED FORWARD TO SUMMARY</v>
      </c>
      <c r="B436" s="7"/>
      <c r="C436" s="7"/>
      <c r="D436" s="7"/>
      <c r="E436" s="50"/>
      <c r="F436" s="27"/>
      <c r="G436" s="25"/>
    </row>
    <row r="437" spans="1:7" ht="15.75" customHeight="1">
      <c r="A437" s="64" t="s">
        <v>1555</v>
      </c>
      <c r="B437" s="64"/>
      <c r="C437" s="64"/>
      <c r="D437" s="64"/>
      <c r="E437" s="64"/>
      <c r="F437" s="64"/>
      <c r="G437" s="64"/>
    </row>
    <row r="438" spans="1:7" ht="12.75" customHeight="1">
      <c r="A438" s="9" t="s">
        <v>342</v>
      </c>
      <c r="B438" s="3"/>
      <c r="C438" s="9" t="s">
        <v>154</v>
      </c>
      <c r="D438" s="3"/>
      <c r="E438" s="49"/>
      <c r="F438" s="3"/>
      <c r="G438" s="14" t="str">
        <f>UPPER("Bill of Quantities")</f>
        <v>BILL OF QUANTITIES</v>
      </c>
    </row>
    <row r="439" spans="1:7" ht="12.75" customHeight="1">
      <c r="A439" s="9">
        <f>IF(C439="","","CONTRACT TITLE: ")</f>
      </c>
      <c r="B439" s="9"/>
      <c r="C439" s="61"/>
      <c r="D439" s="61"/>
      <c r="E439" s="61"/>
      <c r="F439" s="61"/>
      <c r="G439" s="61"/>
    </row>
    <row r="440" spans="1:7" ht="12.75" customHeight="1">
      <c r="A440" s="9" t="str">
        <f>IF((B440&amp;C440)="","",UPPER("BILL:"))</f>
        <v>BILL:</v>
      </c>
      <c r="B440" s="3"/>
      <c r="C440" s="62" t="s">
        <v>276</v>
      </c>
      <c r="D440" s="62"/>
      <c r="E440" s="62"/>
      <c r="F440" s="62"/>
      <c r="G440" s="62"/>
    </row>
    <row r="441" spans="1:7" ht="12.75" customHeight="1" hidden="1">
      <c r="A441" s="9" t="str">
        <f>IF(C441="","","SERIES:")</f>
        <v>SERIES:</v>
      </c>
      <c r="B441" s="3"/>
      <c r="C441" s="62" t="s">
        <v>1751</v>
      </c>
      <c r="D441" s="62"/>
      <c r="E441" s="62"/>
      <c r="F441" s="62"/>
      <c r="G441" s="62"/>
    </row>
    <row r="442" spans="1:7" ht="12.75" customHeight="1">
      <c r="A442" s="9" t="str">
        <f>IF(C442="","","SECTION:")</f>
        <v>SECTION:</v>
      </c>
      <c r="B442" s="3"/>
      <c r="C442" s="63" t="s">
        <v>1107</v>
      </c>
      <c r="D442" s="63"/>
      <c r="E442" s="63"/>
      <c r="F442" s="63"/>
      <c r="G442" s="63"/>
    </row>
    <row r="443" spans="1:8" ht="28.5" customHeight="1">
      <c r="A443" s="2" t="s">
        <v>2</v>
      </c>
      <c r="B443" s="20" t="s">
        <v>1916</v>
      </c>
      <c r="C443" s="2" t="s">
        <v>152</v>
      </c>
      <c r="D443" s="2" t="s">
        <v>0</v>
      </c>
      <c r="E443" s="2" t="s">
        <v>1293</v>
      </c>
      <c r="F443" s="2" t="s">
        <v>640</v>
      </c>
      <c r="G443" s="2" t="s">
        <v>1426</v>
      </c>
      <c r="H443" s="18" t="s">
        <v>982</v>
      </c>
    </row>
    <row r="444" spans="1:7" ht="4.5" customHeight="1">
      <c r="A444" s="1"/>
      <c r="B444" s="1"/>
      <c r="C444" s="1"/>
      <c r="D444" s="1"/>
      <c r="E444" s="1"/>
      <c r="F444" s="1"/>
      <c r="G444" s="1"/>
    </row>
    <row r="445" spans="1:8" ht="21.75" customHeight="1">
      <c r="A445" s="15" t="s">
        <v>1720</v>
      </c>
      <c r="B445" s="19" t="s">
        <v>1</v>
      </c>
      <c r="C445" s="12" t="s">
        <v>114</v>
      </c>
      <c r="D445" s="56" t="s">
        <v>1</v>
      </c>
      <c r="E445" s="52"/>
      <c r="F445" s="4"/>
      <c r="G445" s="4"/>
      <c r="H445" s="17" t="s">
        <v>958</v>
      </c>
    </row>
    <row r="446" spans="1:8" ht="44.25" customHeight="1">
      <c r="A446" s="15" t="s">
        <v>771</v>
      </c>
      <c r="B446" s="19" t="s">
        <v>1</v>
      </c>
      <c r="C446" s="5" t="s">
        <v>469</v>
      </c>
      <c r="D446" s="56" t="s">
        <v>1</v>
      </c>
      <c r="E446" s="52"/>
      <c r="F446" s="4"/>
      <c r="G446" s="4"/>
      <c r="H446" s="17" t="s">
        <v>115</v>
      </c>
    </row>
    <row r="447" spans="1:8" ht="21.75" customHeight="1">
      <c r="A447" s="15" t="s">
        <v>306</v>
      </c>
      <c r="B447" s="19" t="s">
        <v>1</v>
      </c>
      <c r="C447" s="10" t="s">
        <v>307</v>
      </c>
      <c r="D447" s="56" t="s">
        <v>1</v>
      </c>
      <c r="E447" s="52"/>
      <c r="F447" s="4"/>
      <c r="G447" s="4"/>
      <c r="H447" s="17" t="s">
        <v>767</v>
      </c>
    </row>
    <row r="448" spans="1:8" ht="21.75" customHeight="1">
      <c r="A448" s="15" t="s">
        <v>773</v>
      </c>
      <c r="B448" s="19" t="s">
        <v>1</v>
      </c>
      <c r="C448" s="5" t="s">
        <v>453</v>
      </c>
      <c r="D448" s="56" t="s">
        <v>1755</v>
      </c>
      <c r="E448" s="53">
        <v>13</v>
      </c>
      <c r="F448" s="6"/>
      <c r="G448" s="4"/>
      <c r="H448" s="17" t="s">
        <v>1108</v>
      </c>
    </row>
    <row r="449" spans="1:8" ht="21.75" customHeight="1">
      <c r="A449" s="15" t="s">
        <v>1398</v>
      </c>
      <c r="B449" s="19" t="s">
        <v>1</v>
      </c>
      <c r="C449" s="5" t="s">
        <v>1533</v>
      </c>
      <c r="D449" s="56" t="s">
        <v>1755</v>
      </c>
      <c r="E449" s="53">
        <v>13</v>
      </c>
      <c r="F449" s="6"/>
      <c r="G449" s="4"/>
      <c r="H449" s="17" t="s">
        <v>1890</v>
      </c>
    </row>
    <row r="450" spans="1:8" ht="21.75" customHeight="1">
      <c r="A450" s="15" t="s">
        <v>1109</v>
      </c>
      <c r="B450" s="19" t="s">
        <v>1</v>
      </c>
      <c r="C450" s="10" t="s">
        <v>2374</v>
      </c>
      <c r="D450" s="56" t="s">
        <v>1</v>
      </c>
      <c r="E450" s="52"/>
      <c r="F450" s="4"/>
      <c r="G450" s="4"/>
      <c r="H450" s="17" t="s">
        <v>1110</v>
      </c>
    </row>
    <row r="451" spans="1:8" ht="21.75" customHeight="1">
      <c r="A451" s="15" t="s">
        <v>2047</v>
      </c>
      <c r="B451" s="19" t="s">
        <v>1</v>
      </c>
      <c r="C451" s="5" t="s">
        <v>453</v>
      </c>
      <c r="D451" s="56" t="s">
        <v>1755</v>
      </c>
      <c r="E451" s="53">
        <v>2</v>
      </c>
      <c r="F451" s="6"/>
      <c r="G451" s="4"/>
      <c r="H451" s="17" t="s">
        <v>2048</v>
      </c>
    </row>
    <row r="452" spans="1:8" ht="21.75" customHeight="1">
      <c r="A452" s="15" t="s">
        <v>116</v>
      </c>
      <c r="B452" s="19" t="s">
        <v>1</v>
      </c>
      <c r="C452" s="5" t="s">
        <v>1533</v>
      </c>
      <c r="D452" s="56" t="s">
        <v>1755</v>
      </c>
      <c r="E452" s="53">
        <v>2</v>
      </c>
      <c r="F452" s="6"/>
      <c r="G452" s="4"/>
      <c r="H452" s="17" t="s">
        <v>616</v>
      </c>
    </row>
    <row r="453" spans="1:8" ht="21.75" customHeight="1">
      <c r="A453" s="15" t="s">
        <v>2375</v>
      </c>
      <c r="B453" s="19" t="s">
        <v>1</v>
      </c>
      <c r="C453" s="12" t="s">
        <v>1269</v>
      </c>
      <c r="D453" s="56" t="s">
        <v>1</v>
      </c>
      <c r="E453" s="52"/>
      <c r="F453" s="4"/>
      <c r="G453" s="4"/>
      <c r="H453" s="17" t="s">
        <v>2376</v>
      </c>
    </row>
    <row r="454" spans="1:8" ht="55.5" customHeight="1">
      <c r="A454" s="15" t="s">
        <v>2049</v>
      </c>
      <c r="B454" s="19" t="s">
        <v>1</v>
      </c>
      <c r="C454" s="5" t="s">
        <v>774</v>
      </c>
      <c r="D454" s="56" t="s">
        <v>1</v>
      </c>
      <c r="E454" s="52"/>
      <c r="F454" s="4"/>
      <c r="G454" s="4"/>
      <c r="H454" s="17" t="s">
        <v>1111</v>
      </c>
    </row>
    <row r="455" spans="1:8" ht="33" customHeight="1">
      <c r="A455" s="15" t="s">
        <v>117</v>
      </c>
      <c r="B455" s="19" t="s">
        <v>1</v>
      </c>
      <c r="C455" s="10" t="s">
        <v>959</v>
      </c>
      <c r="D455" s="56" t="s">
        <v>1</v>
      </c>
      <c r="E455" s="52"/>
      <c r="F455" s="4"/>
      <c r="G455" s="4"/>
      <c r="H455" s="17" t="s">
        <v>1714</v>
      </c>
    </row>
    <row r="456" spans="1:8" ht="21.75" customHeight="1">
      <c r="A456" s="15" t="s">
        <v>2214</v>
      </c>
      <c r="B456" s="19" t="s">
        <v>1</v>
      </c>
      <c r="C456" s="5" t="s">
        <v>453</v>
      </c>
      <c r="D456" s="56" t="s">
        <v>1755</v>
      </c>
      <c r="E456" s="53">
        <v>10</v>
      </c>
      <c r="F456" s="6"/>
      <c r="G456" s="4"/>
      <c r="H456" s="17" t="s">
        <v>2506</v>
      </c>
    </row>
    <row r="457" spans="1:8" ht="21.75" customHeight="1">
      <c r="A457" s="15" t="s">
        <v>308</v>
      </c>
      <c r="B457" s="19" t="s">
        <v>1</v>
      </c>
      <c r="C457" s="5" t="s">
        <v>1533</v>
      </c>
      <c r="D457" s="56" t="s">
        <v>1755</v>
      </c>
      <c r="E457" s="53">
        <v>10</v>
      </c>
      <c r="F457" s="6"/>
      <c r="G457" s="4"/>
      <c r="H457" s="17" t="s">
        <v>2507</v>
      </c>
    </row>
    <row r="458" spans="1:8" ht="21.75" customHeight="1">
      <c r="A458" s="15" t="s">
        <v>118</v>
      </c>
      <c r="B458" s="19" t="s">
        <v>1</v>
      </c>
      <c r="C458" s="5" t="s">
        <v>618</v>
      </c>
      <c r="D458" s="56" t="s">
        <v>1</v>
      </c>
      <c r="E458" s="52"/>
      <c r="F458" s="4"/>
      <c r="G458" s="4"/>
      <c r="H458" s="17" t="s">
        <v>1891</v>
      </c>
    </row>
    <row r="459" spans="1:8" ht="21.75" customHeight="1">
      <c r="A459" s="15" t="s">
        <v>1399</v>
      </c>
      <c r="B459" s="19" t="s">
        <v>1</v>
      </c>
      <c r="C459" s="10" t="s">
        <v>309</v>
      </c>
      <c r="D459" s="56" t="s">
        <v>1</v>
      </c>
      <c r="E459" s="52"/>
      <c r="F459" s="4"/>
      <c r="G459" s="4"/>
      <c r="H459" s="17" t="s">
        <v>1270</v>
      </c>
    </row>
    <row r="460" spans="1:8" ht="21.75" customHeight="1">
      <c r="A460" s="15" t="s">
        <v>2050</v>
      </c>
      <c r="B460" s="19" t="s">
        <v>1</v>
      </c>
      <c r="C460" s="5" t="s">
        <v>453</v>
      </c>
      <c r="D460" s="56" t="s">
        <v>1755</v>
      </c>
      <c r="E460" s="53">
        <v>2</v>
      </c>
      <c r="F460" s="6"/>
      <c r="G460" s="4"/>
      <c r="H460" s="17" t="s">
        <v>1892</v>
      </c>
    </row>
    <row r="461" spans="1:8" ht="21.75" customHeight="1">
      <c r="A461" s="15" t="s">
        <v>119</v>
      </c>
      <c r="B461" s="19" t="s">
        <v>1</v>
      </c>
      <c r="C461" s="5" t="s">
        <v>1533</v>
      </c>
      <c r="D461" s="56" t="s">
        <v>1755</v>
      </c>
      <c r="E461" s="53">
        <v>2</v>
      </c>
      <c r="F461" s="6"/>
      <c r="G461" s="4"/>
      <c r="H461" s="17" t="s">
        <v>2051</v>
      </c>
    </row>
    <row r="462" spans="1:8" ht="21.75" customHeight="1">
      <c r="A462" s="15" t="s">
        <v>2052</v>
      </c>
      <c r="B462" s="19" t="s">
        <v>1</v>
      </c>
      <c r="C462" s="10" t="s">
        <v>2377</v>
      </c>
      <c r="D462" s="56" t="s">
        <v>1</v>
      </c>
      <c r="E462" s="52"/>
      <c r="F462" s="4"/>
      <c r="G462" s="4"/>
      <c r="H462" s="17" t="s">
        <v>1721</v>
      </c>
    </row>
    <row r="463" spans="1:8" ht="21.75" customHeight="1">
      <c r="A463" s="15" t="s">
        <v>775</v>
      </c>
      <c r="B463" s="19" t="s">
        <v>1</v>
      </c>
      <c r="C463" s="5" t="s">
        <v>453</v>
      </c>
      <c r="D463" s="56" t="s">
        <v>1755</v>
      </c>
      <c r="E463" s="53">
        <v>2</v>
      </c>
      <c r="F463" s="6"/>
      <c r="G463" s="4"/>
      <c r="H463" s="17" t="s">
        <v>1556</v>
      </c>
    </row>
    <row r="464" spans="1:8" ht="21.75" customHeight="1">
      <c r="A464" s="15" t="s">
        <v>1400</v>
      </c>
      <c r="B464" s="19" t="s">
        <v>1</v>
      </c>
      <c r="C464" s="5" t="s">
        <v>1533</v>
      </c>
      <c r="D464" s="56" t="s">
        <v>1755</v>
      </c>
      <c r="E464" s="53">
        <v>2</v>
      </c>
      <c r="F464" s="6"/>
      <c r="G464" s="4"/>
      <c r="H464" s="17" t="s">
        <v>1893</v>
      </c>
    </row>
    <row r="465" spans="1:8" ht="21.75" customHeight="1">
      <c r="A465" s="15" t="s">
        <v>472</v>
      </c>
      <c r="B465" s="19" t="s">
        <v>1</v>
      </c>
      <c r="C465" s="12" t="s">
        <v>776</v>
      </c>
      <c r="D465" s="56" t="s">
        <v>1</v>
      </c>
      <c r="E465" s="52"/>
      <c r="F465" s="4"/>
      <c r="G465" s="4"/>
      <c r="H465" s="17" t="s">
        <v>2508</v>
      </c>
    </row>
    <row r="466" spans="1:8" ht="44.25" customHeight="1">
      <c r="A466" s="15" t="s">
        <v>777</v>
      </c>
      <c r="B466" s="19" t="s">
        <v>1</v>
      </c>
      <c r="C466" s="5" t="s">
        <v>2509</v>
      </c>
      <c r="D466" s="56" t="s">
        <v>1</v>
      </c>
      <c r="E466" s="52"/>
      <c r="F466" s="4"/>
      <c r="G466" s="4"/>
      <c r="H466" s="17" t="s">
        <v>772</v>
      </c>
    </row>
    <row r="467" spans="1:8" ht="21.75" customHeight="1">
      <c r="A467" s="15" t="s">
        <v>2511</v>
      </c>
      <c r="B467" s="19" t="s">
        <v>1</v>
      </c>
      <c r="C467" s="10" t="s">
        <v>1272</v>
      </c>
      <c r="D467" s="56" t="s">
        <v>1</v>
      </c>
      <c r="E467" s="52"/>
      <c r="F467" s="4"/>
      <c r="G467" s="4"/>
      <c r="H467" s="17" t="s">
        <v>1395</v>
      </c>
    </row>
    <row r="468" spans="1:8" ht="21.75" customHeight="1">
      <c r="A468" s="15" t="s">
        <v>1273</v>
      </c>
      <c r="B468" s="19" t="s">
        <v>1</v>
      </c>
      <c r="C468" s="5" t="s">
        <v>453</v>
      </c>
      <c r="D468" s="56" t="s">
        <v>1755</v>
      </c>
      <c r="E468" s="53">
        <v>66</v>
      </c>
      <c r="F468" s="6"/>
      <c r="G468" s="4"/>
      <c r="H468" s="17" t="s">
        <v>1401</v>
      </c>
    </row>
    <row r="469" spans="1:8" ht="21.75" customHeight="1">
      <c r="A469" s="15" t="s">
        <v>1894</v>
      </c>
      <c r="B469" s="19" t="s">
        <v>1</v>
      </c>
      <c r="C469" s="5" t="s">
        <v>1533</v>
      </c>
      <c r="D469" s="56" t="s">
        <v>1755</v>
      </c>
      <c r="E469" s="53">
        <v>66</v>
      </c>
      <c r="F469" s="6"/>
      <c r="G469" s="4"/>
      <c r="H469" s="17" t="s">
        <v>2215</v>
      </c>
    </row>
    <row r="470" spans="1:8" ht="33" customHeight="1">
      <c r="A470" s="15" t="s">
        <v>619</v>
      </c>
      <c r="B470" s="19" t="s">
        <v>1</v>
      </c>
      <c r="C470" s="10" t="s">
        <v>120</v>
      </c>
      <c r="D470" s="56" t="s">
        <v>1</v>
      </c>
      <c r="E470" s="52"/>
      <c r="F470" s="4"/>
      <c r="G470" s="4"/>
      <c r="H470" s="17" t="s">
        <v>121</v>
      </c>
    </row>
    <row r="471" spans="1:8" ht="18" customHeight="1">
      <c r="A471" s="28"/>
      <c r="B471" s="21"/>
      <c r="C471" s="21" t="s">
        <v>1759</v>
      </c>
      <c r="D471" s="7"/>
      <c r="E471" s="50"/>
      <c r="F471" s="7"/>
      <c r="G471" s="31"/>
      <c r="H471" s="17"/>
    </row>
    <row r="472" spans="1:8" ht="15.75" customHeight="1">
      <c r="A472" s="64" t="s">
        <v>2216</v>
      </c>
      <c r="B472" s="64"/>
      <c r="C472" s="64"/>
      <c r="D472" s="64"/>
      <c r="E472" s="64"/>
      <c r="F472" s="64"/>
      <c r="G472" s="64"/>
      <c r="H472" s="17"/>
    </row>
    <row r="473" spans="1:7" ht="12.75" customHeight="1">
      <c r="A473" s="9" t="s">
        <v>342</v>
      </c>
      <c r="B473" s="3"/>
      <c r="C473" s="9" t="s">
        <v>154</v>
      </c>
      <c r="D473" s="3"/>
      <c r="E473" s="49"/>
      <c r="F473" s="3"/>
      <c r="G473" s="14" t="str">
        <f>UPPER("Bill of Quantities")</f>
        <v>BILL OF QUANTITIES</v>
      </c>
    </row>
    <row r="474" spans="1:7" ht="12.75" customHeight="1">
      <c r="A474" s="9">
        <f>IF(C474="","","CONTRACT TITLE: ")</f>
      </c>
      <c r="B474" s="9"/>
      <c r="C474" s="61"/>
      <c r="D474" s="61"/>
      <c r="E474" s="61"/>
      <c r="F474" s="61"/>
      <c r="G474" s="61"/>
    </row>
    <row r="475" spans="1:7" ht="12.75" customHeight="1">
      <c r="A475" s="9" t="str">
        <f>IF((B475&amp;C475)="","",UPPER("BILL:"))</f>
        <v>BILL:</v>
      </c>
      <c r="B475" s="3"/>
      <c r="C475" s="62" t="s">
        <v>276</v>
      </c>
      <c r="D475" s="62"/>
      <c r="E475" s="62"/>
      <c r="F475" s="62"/>
      <c r="G475" s="62"/>
    </row>
    <row r="476" spans="1:7" ht="12.75" customHeight="1" hidden="1">
      <c r="A476" s="9" t="str">
        <f>IF(C476="","","SERIES:")</f>
        <v>SERIES:</v>
      </c>
      <c r="B476" s="3"/>
      <c r="C476" s="62" t="s">
        <v>1751</v>
      </c>
      <c r="D476" s="62"/>
      <c r="E476" s="62"/>
      <c r="F476" s="62"/>
      <c r="G476" s="62"/>
    </row>
    <row r="477" spans="1:7" ht="12.75" customHeight="1">
      <c r="A477" s="9" t="str">
        <f>IF(C477="","","SECTION:")</f>
        <v>SECTION:</v>
      </c>
      <c r="B477" s="3"/>
      <c r="C477" s="63" t="s">
        <v>1107</v>
      </c>
      <c r="D477" s="63"/>
      <c r="E477" s="63"/>
      <c r="F477" s="63"/>
      <c r="G477" s="63"/>
    </row>
    <row r="478" spans="1:8" ht="28.5" customHeight="1">
      <c r="A478" s="2" t="s">
        <v>2</v>
      </c>
      <c r="B478" s="20" t="s">
        <v>1916</v>
      </c>
      <c r="C478" s="2" t="s">
        <v>152</v>
      </c>
      <c r="D478" s="2" t="s">
        <v>0</v>
      </c>
      <c r="E478" s="2" t="s">
        <v>1293</v>
      </c>
      <c r="F478" s="2" t="s">
        <v>640</v>
      </c>
      <c r="G478" s="2" t="s">
        <v>1426</v>
      </c>
      <c r="H478" s="18" t="s">
        <v>982</v>
      </c>
    </row>
    <row r="479" spans="1:7" ht="4.5" customHeight="1">
      <c r="A479" s="1"/>
      <c r="B479" s="1"/>
      <c r="C479" s="1"/>
      <c r="D479" s="1"/>
      <c r="E479" s="1"/>
      <c r="F479" s="1"/>
      <c r="G479" s="1"/>
    </row>
    <row r="480" spans="1:7" ht="18" customHeight="1">
      <c r="A480" s="22"/>
      <c r="B480" s="23"/>
      <c r="C480" s="23" t="s">
        <v>1135</v>
      </c>
      <c r="D480" s="13"/>
      <c r="E480" s="51"/>
      <c r="F480" s="22"/>
      <c r="G480" s="29"/>
    </row>
    <row r="481" spans="1:7" ht="4.5" customHeight="1">
      <c r="A481" s="22"/>
      <c r="B481" s="13"/>
      <c r="C481" s="13"/>
      <c r="D481" s="13"/>
      <c r="E481" s="51"/>
      <c r="F481" s="13"/>
      <c r="G481" s="30"/>
    </row>
    <row r="482" spans="1:8" ht="21.75" customHeight="1">
      <c r="A482" s="15" t="s">
        <v>2512</v>
      </c>
      <c r="B482" s="19" t="s">
        <v>1</v>
      </c>
      <c r="C482" s="5" t="s">
        <v>453</v>
      </c>
      <c r="D482" s="56" t="s">
        <v>1755</v>
      </c>
      <c r="E482" s="53">
        <v>3</v>
      </c>
      <c r="F482" s="6"/>
      <c r="G482" s="4"/>
      <c r="H482" s="17" t="s">
        <v>1112</v>
      </c>
    </row>
    <row r="483" spans="1:8" ht="21.75" customHeight="1">
      <c r="A483" s="15" t="s">
        <v>620</v>
      </c>
      <c r="B483" s="19" t="s">
        <v>1</v>
      </c>
      <c r="C483" s="5" t="s">
        <v>1533</v>
      </c>
      <c r="D483" s="56" t="s">
        <v>1755</v>
      </c>
      <c r="E483" s="53">
        <v>3</v>
      </c>
      <c r="F483" s="6"/>
      <c r="G483" s="4"/>
      <c r="H483" s="17" t="s">
        <v>475</v>
      </c>
    </row>
    <row r="484" spans="1:8" ht="21.75" customHeight="1">
      <c r="A484" s="15" t="s">
        <v>1271</v>
      </c>
      <c r="B484" s="19" t="s">
        <v>1</v>
      </c>
      <c r="C484" s="10" t="s">
        <v>2378</v>
      </c>
      <c r="D484" s="56" t="s">
        <v>1</v>
      </c>
      <c r="E484" s="52"/>
      <c r="F484" s="4"/>
      <c r="G484" s="4"/>
      <c r="H484" s="17" t="s">
        <v>2217</v>
      </c>
    </row>
    <row r="485" spans="1:8" ht="21.75" customHeight="1">
      <c r="A485" s="15" t="s">
        <v>1275</v>
      </c>
      <c r="B485" s="19" t="s">
        <v>1</v>
      </c>
      <c r="C485" s="5" t="s">
        <v>453</v>
      </c>
      <c r="D485" s="56" t="s">
        <v>1755</v>
      </c>
      <c r="E485" s="53">
        <v>1</v>
      </c>
      <c r="F485" s="6"/>
      <c r="G485" s="4"/>
      <c r="H485" s="17" t="s">
        <v>778</v>
      </c>
    </row>
    <row r="486" spans="1:8" ht="21.75" customHeight="1">
      <c r="A486" s="15" t="s">
        <v>1895</v>
      </c>
      <c r="B486" s="19" t="s">
        <v>1</v>
      </c>
      <c r="C486" s="5" t="s">
        <v>1533</v>
      </c>
      <c r="D486" s="56" t="s">
        <v>1755</v>
      </c>
      <c r="E486" s="53">
        <v>1</v>
      </c>
      <c r="F486" s="6"/>
      <c r="G486" s="4"/>
      <c r="H486" s="17" t="s">
        <v>2053</v>
      </c>
    </row>
    <row r="487" spans="1:8" ht="33" customHeight="1">
      <c r="A487" s="15" t="s">
        <v>1896</v>
      </c>
      <c r="B487" s="19" t="s">
        <v>1</v>
      </c>
      <c r="C487" s="10" t="s">
        <v>122</v>
      </c>
      <c r="D487" s="56" t="s">
        <v>1</v>
      </c>
      <c r="E487" s="52"/>
      <c r="F487" s="4"/>
      <c r="G487" s="4"/>
      <c r="H487" s="17" t="s">
        <v>2379</v>
      </c>
    </row>
    <row r="488" spans="1:8" ht="21.75" customHeight="1">
      <c r="A488" s="15" t="s">
        <v>2513</v>
      </c>
      <c r="B488" s="19" t="s">
        <v>1</v>
      </c>
      <c r="C488" s="5" t="s">
        <v>453</v>
      </c>
      <c r="D488" s="56" t="s">
        <v>1755</v>
      </c>
      <c r="E488" s="53">
        <v>7</v>
      </c>
      <c r="F488" s="6"/>
      <c r="G488" s="4"/>
      <c r="H488" s="17" t="s">
        <v>123</v>
      </c>
    </row>
    <row r="489" spans="1:8" ht="21.75" customHeight="1">
      <c r="A489" s="15" t="s">
        <v>621</v>
      </c>
      <c r="B489" s="19" t="s">
        <v>1</v>
      </c>
      <c r="C489" s="5" t="s">
        <v>1533</v>
      </c>
      <c r="D489" s="56" t="s">
        <v>1755</v>
      </c>
      <c r="E489" s="53">
        <v>7</v>
      </c>
      <c r="F489" s="6"/>
      <c r="G489" s="4"/>
      <c r="H489" s="17" t="s">
        <v>310</v>
      </c>
    </row>
    <row r="490" spans="1:7" ht="12.75" customHeight="1">
      <c r="A490" s="8"/>
      <c r="B490" s="8"/>
      <c r="C490" s="8"/>
      <c r="D490" s="57"/>
      <c r="E490" s="51"/>
      <c r="F490" s="11"/>
      <c r="G490" s="11"/>
    </row>
    <row r="491" spans="1:7" ht="12.75" customHeight="1">
      <c r="A491" s="8"/>
      <c r="B491" s="8"/>
      <c r="C491" s="8"/>
      <c r="D491" s="57"/>
      <c r="E491" s="51"/>
      <c r="F491" s="11"/>
      <c r="G491" s="11"/>
    </row>
    <row r="492" spans="1:7" ht="12.75" customHeight="1">
      <c r="A492" s="8"/>
      <c r="B492" s="8"/>
      <c r="C492" s="8"/>
      <c r="D492" s="57"/>
      <c r="E492" s="51"/>
      <c r="F492" s="11"/>
      <c r="G492" s="11"/>
    </row>
    <row r="493" spans="1:7" ht="12.75" customHeight="1">
      <c r="A493" s="8"/>
      <c r="B493" s="8"/>
      <c r="C493" s="8"/>
      <c r="D493" s="57"/>
      <c r="E493" s="51"/>
      <c r="F493" s="11"/>
      <c r="G493" s="11"/>
    </row>
    <row r="494" spans="1:7" ht="12.75" customHeight="1">
      <c r="A494" s="8"/>
      <c r="B494" s="8"/>
      <c r="C494" s="8"/>
      <c r="D494" s="57"/>
      <c r="E494" s="51"/>
      <c r="F494" s="11"/>
      <c r="G494" s="11"/>
    </row>
    <row r="495" spans="1:7" ht="12.75" customHeight="1">
      <c r="A495" s="8"/>
      <c r="B495" s="8"/>
      <c r="C495" s="8"/>
      <c r="D495" s="57"/>
      <c r="E495" s="51"/>
      <c r="F495" s="11"/>
      <c r="G495" s="11"/>
    </row>
    <row r="496" spans="1:7" ht="12.75" customHeight="1">
      <c r="A496" s="8"/>
      <c r="B496" s="8"/>
      <c r="C496" s="8"/>
      <c r="D496" s="57"/>
      <c r="E496" s="51"/>
      <c r="F496" s="11"/>
      <c r="G496" s="11"/>
    </row>
    <row r="497" spans="1:7" ht="12.75" customHeight="1">
      <c r="A497" s="8"/>
      <c r="B497" s="8"/>
      <c r="C497" s="8"/>
      <c r="D497" s="57"/>
      <c r="E497" s="51"/>
      <c r="F497" s="11"/>
      <c r="G497" s="11"/>
    </row>
    <row r="498" spans="1:7" ht="12.75" customHeight="1">
      <c r="A498" s="8"/>
      <c r="B498" s="8"/>
      <c r="C498" s="8"/>
      <c r="D498" s="57"/>
      <c r="E498" s="51"/>
      <c r="F498" s="11"/>
      <c r="G498" s="11"/>
    </row>
    <row r="499" spans="1:7" ht="12.75" customHeight="1">
      <c r="A499" s="8"/>
      <c r="B499" s="8"/>
      <c r="C499" s="8"/>
      <c r="D499" s="57"/>
      <c r="E499" s="51"/>
      <c r="F499" s="11"/>
      <c r="G499" s="11"/>
    </row>
    <row r="500" spans="1:7" ht="12.75" customHeight="1">
      <c r="A500" s="8"/>
      <c r="B500" s="8"/>
      <c r="C500" s="8"/>
      <c r="D500" s="57"/>
      <c r="E500" s="51"/>
      <c r="F500" s="11"/>
      <c r="G500" s="11"/>
    </row>
    <row r="501" spans="1:7" ht="12.75" customHeight="1">
      <c r="A501" s="8"/>
      <c r="B501" s="8"/>
      <c r="C501" s="8"/>
      <c r="D501" s="57"/>
      <c r="E501" s="51"/>
      <c r="F501" s="11"/>
      <c r="G501" s="11"/>
    </row>
    <row r="502" spans="1:7" ht="12.75" customHeight="1">
      <c r="A502" s="8"/>
      <c r="B502" s="8"/>
      <c r="C502" s="8"/>
      <c r="D502" s="57"/>
      <c r="E502" s="51"/>
      <c r="F502" s="11"/>
      <c r="G502" s="11"/>
    </row>
    <row r="503" spans="1:7" ht="12.75" customHeight="1">
      <c r="A503" s="8"/>
      <c r="B503" s="8"/>
      <c r="C503" s="8"/>
      <c r="D503" s="57"/>
      <c r="E503" s="51"/>
      <c r="F503" s="11"/>
      <c r="G503" s="11"/>
    </row>
    <row r="504" spans="1:7" ht="12.75" customHeight="1">
      <c r="A504" s="8"/>
      <c r="B504" s="8"/>
      <c r="C504" s="8"/>
      <c r="D504" s="57"/>
      <c r="E504" s="51"/>
      <c r="F504" s="11"/>
      <c r="G504" s="11"/>
    </row>
    <row r="505" spans="1:7" ht="12.75" customHeight="1">
      <c r="A505" s="8"/>
      <c r="B505" s="8"/>
      <c r="C505" s="8"/>
      <c r="D505" s="57"/>
      <c r="E505" s="51"/>
      <c r="F505" s="11"/>
      <c r="G505" s="11"/>
    </row>
    <row r="506" spans="1:7" ht="12.75" customHeight="1">
      <c r="A506" s="8"/>
      <c r="B506" s="8"/>
      <c r="C506" s="8"/>
      <c r="D506" s="57"/>
      <c r="E506" s="51"/>
      <c r="F506" s="11"/>
      <c r="G506" s="11"/>
    </row>
    <row r="507" spans="1:7" ht="12.75" customHeight="1">
      <c r="A507" s="8"/>
      <c r="B507" s="8"/>
      <c r="C507" s="8"/>
      <c r="D507" s="57"/>
      <c r="E507" s="51"/>
      <c r="F507" s="11"/>
      <c r="G507" s="11"/>
    </row>
    <row r="508" spans="1:7" ht="12.75" customHeight="1">
      <c r="A508" s="8"/>
      <c r="B508" s="8"/>
      <c r="C508" s="8"/>
      <c r="D508" s="57"/>
      <c r="E508" s="51"/>
      <c r="F508" s="11"/>
      <c r="G508" s="11"/>
    </row>
    <row r="509" spans="1:7" ht="12.75" customHeight="1">
      <c r="A509" s="8"/>
      <c r="B509" s="8"/>
      <c r="C509" s="8"/>
      <c r="D509" s="57"/>
      <c r="E509" s="51"/>
      <c r="F509" s="11"/>
      <c r="G509" s="11"/>
    </row>
    <row r="510" spans="1:7" ht="12.75" customHeight="1">
      <c r="A510" s="8"/>
      <c r="B510" s="8"/>
      <c r="C510" s="8"/>
      <c r="D510" s="57"/>
      <c r="E510" s="51"/>
      <c r="F510" s="11"/>
      <c r="G510" s="11"/>
    </row>
    <row r="511" spans="1:7" ht="12.75" customHeight="1">
      <c r="A511" s="8"/>
      <c r="B511" s="8"/>
      <c r="C511" s="8"/>
      <c r="D511" s="57"/>
      <c r="E511" s="51"/>
      <c r="F511" s="11"/>
      <c r="G511" s="11"/>
    </row>
    <row r="512" spans="1:7" ht="12.75" customHeight="1">
      <c r="A512" s="8"/>
      <c r="B512" s="8"/>
      <c r="C512" s="8"/>
      <c r="D512" s="57"/>
      <c r="E512" s="51"/>
      <c r="F512" s="11"/>
      <c r="G512" s="11"/>
    </row>
    <row r="513" spans="1:7" ht="12.75" customHeight="1">
      <c r="A513" s="8"/>
      <c r="B513" s="8"/>
      <c r="C513" s="8"/>
      <c r="D513" s="57"/>
      <c r="E513" s="51"/>
      <c r="F513" s="11"/>
      <c r="G513" s="11"/>
    </row>
    <row r="514" spans="1:7" ht="12.75" customHeight="1">
      <c r="A514" s="8"/>
      <c r="B514" s="8"/>
      <c r="C514" s="8"/>
      <c r="D514" s="57"/>
      <c r="E514" s="51"/>
      <c r="F514" s="11"/>
      <c r="G514" s="11"/>
    </row>
    <row r="515" spans="1:7" ht="12.75" customHeight="1">
      <c r="A515" s="8"/>
      <c r="B515" s="8"/>
      <c r="C515" s="8"/>
      <c r="D515" s="57"/>
      <c r="E515" s="51"/>
      <c r="F515" s="11"/>
      <c r="G515" s="11"/>
    </row>
    <row r="516" spans="1:7" ht="12.75" customHeight="1">
      <c r="A516" s="8"/>
      <c r="B516" s="8"/>
      <c r="C516" s="8"/>
      <c r="D516" s="57"/>
      <c r="E516" s="51"/>
      <c r="F516" s="11"/>
      <c r="G516" s="11"/>
    </row>
    <row r="517" spans="1:7" ht="12.75" customHeight="1">
      <c r="A517" s="8"/>
      <c r="B517" s="8"/>
      <c r="C517" s="8"/>
      <c r="D517" s="57"/>
      <c r="E517" s="51"/>
      <c r="F517" s="11"/>
      <c r="G517" s="11"/>
    </row>
    <row r="518" spans="1:7" ht="12.75" customHeight="1">
      <c r="A518" s="8"/>
      <c r="B518" s="8"/>
      <c r="C518" s="8"/>
      <c r="D518" s="57"/>
      <c r="E518" s="51"/>
      <c r="F518" s="11"/>
      <c r="G518" s="11"/>
    </row>
    <row r="519" spans="1:7" ht="12.75" customHeight="1">
      <c r="A519" s="8"/>
      <c r="B519" s="8"/>
      <c r="C519" s="8"/>
      <c r="D519" s="57"/>
      <c r="E519" s="51"/>
      <c r="F519" s="11"/>
      <c r="G519" s="11"/>
    </row>
    <row r="520" spans="1:7" ht="12.75" customHeight="1">
      <c r="A520" s="8"/>
      <c r="B520" s="8"/>
      <c r="C520" s="8"/>
      <c r="D520" s="57"/>
      <c r="E520" s="51"/>
      <c r="F520" s="11"/>
      <c r="G520" s="11"/>
    </row>
    <row r="521" spans="1:7" ht="12.75" customHeight="1">
      <c r="A521" s="8"/>
      <c r="B521" s="8"/>
      <c r="C521" s="8"/>
      <c r="D521" s="57"/>
      <c r="E521" s="51"/>
      <c r="F521" s="11"/>
      <c r="G521" s="11"/>
    </row>
    <row r="522" spans="1:7" ht="12.75" customHeight="1">
      <c r="A522" s="8"/>
      <c r="B522" s="8"/>
      <c r="C522" s="8"/>
      <c r="D522" s="57"/>
      <c r="E522" s="51"/>
      <c r="F522" s="11"/>
      <c r="G522" s="11"/>
    </row>
    <row r="523" spans="1:7" ht="12.75" customHeight="1">
      <c r="A523" s="8"/>
      <c r="B523" s="8"/>
      <c r="C523" s="8"/>
      <c r="D523" s="57"/>
      <c r="E523" s="51"/>
      <c r="F523" s="11"/>
      <c r="G523" s="11"/>
    </row>
    <row r="524" spans="1:7" ht="12.75" customHeight="1">
      <c r="A524" s="8"/>
      <c r="B524" s="8"/>
      <c r="C524" s="8"/>
      <c r="D524" s="57"/>
      <c r="E524" s="51"/>
      <c r="F524" s="11"/>
      <c r="G524" s="11"/>
    </row>
    <row r="525" spans="1:7" ht="11.25" customHeight="1">
      <c r="A525" s="8"/>
      <c r="B525" s="8"/>
      <c r="C525" s="8"/>
      <c r="D525" s="57"/>
      <c r="E525" s="51"/>
      <c r="F525" s="11"/>
      <c r="G525" s="11"/>
    </row>
    <row r="526" spans="1:7" ht="18" customHeight="1">
      <c r="A526" s="26" t="str">
        <f>"TOTAL FOR "&amp;UPPER("Section")&amp;"  4.6 CARRIED FORWARD TO SUMMARY"</f>
        <v>TOTAL FOR SECTION  4.6 CARRIED FORWARD TO SUMMARY</v>
      </c>
      <c r="B526" s="7"/>
      <c r="C526" s="7"/>
      <c r="D526" s="7"/>
      <c r="E526" s="50"/>
      <c r="F526" s="27"/>
      <c r="G526" s="25"/>
    </row>
    <row r="527" spans="1:7" ht="15.75" customHeight="1">
      <c r="A527" s="64" t="s">
        <v>311</v>
      </c>
      <c r="B527" s="64"/>
      <c r="C527" s="64"/>
      <c r="D527" s="64"/>
      <c r="E527" s="64"/>
      <c r="F527" s="64"/>
      <c r="G527" s="64"/>
    </row>
    <row r="528" spans="1:7" ht="12.75" customHeight="1">
      <c r="A528" s="9" t="s">
        <v>342</v>
      </c>
      <c r="B528" s="3"/>
      <c r="C528" s="9" t="s">
        <v>154</v>
      </c>
      <c r="D528" s="3"/>
      <c r="E528" s="49"/>
      <c r="F528" s="3"/>
      <c r="G528" s="14" t="str">
        <f>UPPER("Bill of Quantities")</f>
        <v>BILL OF QUANTITIES</v>
      </c>
    </row>
    <row r="529" spans="1:7" ht="12.75" customHeight="1">
      <c r="A529" s="9">
        <f>IF(C529="","","CONTRACT TITLE: ")</f>
      </c>
      <c r="B529" s="9"/>
      <c r="C529" s="61"/>
      <c r="D529" s="61"/>
      <c r="E529" s="61"/>
      <c r="F529" s="61"/>
      <c r="G529" s="61"/>
    </row>
    <row r="530" spans="1:7" ht="12.75" customHeight="1">
      <c r="A530" s="9" t="str">
        <f>IF((B530&amp;C530)="","",UPPER("BILL:"))</f>
        <v>BILL:</v>
      </c>
      <c r="B530" s="3"/>
      <c r="C530" s="62" t="s">
        <v>276</v>
      </c>
      <c r="D530" s="62"/>
      <c r="E530" s="62"/>
      <c r="F530" s="62"/>
      <c r="G530" s="62"/>
    </row>
    <row r="531" spans="1:7" ht="12.75" customHeight="1" hidden="1">
      <c r="A531" s="9" t="str">
        <f>IF(C531="","","SERIES:")</f>
        <v>SERIES:</v>
      </c>
      <c r="B531" s="3"/>
      <c r="C531" s="62" t="s">
        <v>1751</v>
      </c>
      <c r="D531" s="62"/>
      <c r="E531" s="62"/>
      <c r="F531" s="62"/>
      <c r="G531" s="62"/>
    </row>
    <row r="532" spans="1:7" ht="12.75" customHeight="1">
      <c r="A532" s="9" t="str">
        <f>IF(C532="","","SECTION:")</f>
        <v>SECTION:</v>
      </c>
      <c r="B532" s="3"/>
      <c r="C532" s="63" t="s">
        <v>1402</v>
      </c>
      <c r="D532" s="63"/>
      <c r="E532" s="63"/>
      <c r="F532" s="63"/>
      <c r="G532" s="63"/>
    </row>
    <row r="533" spans="1:8" ht="28.5" customHeight="1">
      <c r="A533" s="2" t="s">
        <v>2</v>
      </c>
      <c r="B533" s="20" t="s">
        <v>1916</v>
      </c>
      <c r="C533" s="2" t="s">
        <v>152</v>
      </c>
      <c r="D533" s="2" t="s">
        <v>0</v>
      </c>
      <c r="E533" s="2" t="s">
        <v>1293</v>
      </c>
      <c r="F533" s="2" t="s">
        <v>640</v>
      </c>
      <c r="G533" s="2" t="s">
        <v>1426</v>
      </c>
      <c r="H533" s="18" t="s">
        <v>982</v>
      </c>
    </row>
    <row r="534" spans="1:7" ht="4.5" customHeight="1">
      <c r="A534" s="1"/>
      <c r="B534" s="1"/>
      <c r="C534" s="1"/>
      <c r="D534" s="1"/>
      <c r="E534" s="1"/>
      <c r="F534" s="1"/>
      <c r="G534" s="1"/>
    </row>
    <row r="535" spans="1:8" ht="55.5" customHeight="1">
      <c r="A535" s="15" t="s">
        <v>476</v>
      </c>
      <c r="B535" s="19" t="s">
        <v>1</v>
      </c>
      <c r="C535" s="12" t="s">
        <v>1404</v>
      </c>
      <c r="D535" s="56" t="s">
        <v>1</v>
      </c>
      <c r="E535" s="52"/>
      <c r="F535" s="4"/>
      <c r="G535" s="4"/>
      <c r="H535" s="17" t="s">
        <v>124</v>
      </c>
    </row>
    <row r="536" spans="1:8" ht="21.75" customHeight="1">
      <c r="A536" s="15" t="s">
        <v>622</v>
      </c>
      <c r="B536" s="19" t="s">
        <v>1</v>
      </c>
      <c r="C536" s="5" t="s">
        <v>312</v>
      </c>
      <c r="D536" s="56" t="s">
        <v>1755</v>
      </c>
      <c r="E536" s="53">
        <v>1</v>
      </c>
      <c r="F536" s="6"/>
      <c r="G536" s="4"/>
      <c r="H536" s="17" t="s">
        <v>779</v>
      </c>
    </row>
    <row r="537" spans="1:7" ht="12.75" customHeight="1">
      <c r="A537" s="8"/>
      <c r="B537" s="8"/>
      <c r="C537" s="8"/>
      <c r="D537" s="57"/>
      <c r="E537" s="51"/>
      <c r="F537" s="11"/>
      <c r="G537" s="11"/>
    </row>
    <row r="538" spans="1:7" ht="12.75" customHeight="1">
      <c r="A538" s="8"/>
      <c r="B538" s="8"/>
      <c r="C538" s="8"/>
      <c r="D538" s="57"/>
      <c r="E538" s="51"/>
      <c r="F538" s="11"/>
      <c r="G538" s="11"/>
    </row>
    <row r="539" spans="1:7" ht="12.75" customHeight="1">
      <c r="A539" s="8"/>
      <c r="B539" s="8"/>
      <c r="C539" s="8"/>
      <c r="D539" s="57"/>
      <c r="E539" s="51"/>
      <c r="F539" s="11"/>
      <c r="G539" s="11"/>
    </row>
    <row r="540" spans="1:7" ht="12.75" customHeight="1">
      <c r="A540" s="8"/>
      <c r="B540" s="8"/>
      <c r="C540" s="8"/>
      <c r="D540" s="57"/>
      <c r="E540" s="51"/>
      <c r="F540" s="11"/>
      <c r="G540" s="11"/>
    </row>
    <row r="541" spans="1:7" ht="12.75" customHeight="1">
      <c r="A541" s="8"/>
      <c r="B541" s="8"/>
      <c r="C541" s="8"/>
      <c r="D541" s="57"/>
      <c r="E541" s="51"/>
      <c r="F541" s="11"/>
      <c r="G541" s="11"/>
    </row>
    <row r="542" spans="1:7" ht="12.75" customHeight="1">
      <c r="A542" s="8"/>
      <c r="B542" s="8"/>
      <c r="C542" s="8"/>
      <c r="D542" s="57"/>
      <c r="E542" s="51"/>
      <c r="F542" s="11"/>
      <c r="G542" s="11"/>
    </row>
    <row r="543" spans="1:7" ht="12.75" customHeight="1">
      <c r="A543" s="8"/>
      <c r="B543" s="8"/>
      <c r="C543" s="8"/>
      <c r="D543" s="57"/>
      <c r="E543" s="51"/>
      <c r="F543" s="11"/>
      <c r="G543" s="11"/>
    </row>
    <row r="544" spans="1:7" ht="12.75" customHeight="1">
      <c r="A544" s="8"/>
      <c r="B544" s="8"/>
      <c r="C544" s="8"/>
      <c r="D544" s="57"/>
      <c r="E544" s="51"/>
      <c r="F544" s="11"/>
      <c r="G544" s="11"/>
    </row>
    <row r="545" spans="1:7" ht="12.75" customHeight="1">
      <c r="A545" s="8"/>
      <c r="B545" s="8"/>
      <c r="C545" s="8"/>
      <c r="D545" s="57"/>
      <c r="E545" s="51"/>
      <c r="F545" s="11"/>
      <c r="G545" s="11"/>
    </row>
    <row r="546" spans="1:7" ht="12.75" customHeight="1">
      <c r="A546" s="8"/>
      <c r="B546" s="8"/>
      <c r="C546" s="8"/>
      <c r="D546" s="57"/>
      <c r="E546" s="51"/>
      <c r="F546" s="11"/>
      <c r="G546" s="11"/>
    </row>
    <row r="547" spans="1:7" ht="12.75" customHeight="1">
      <c r="A547" s="8"/>
      <c r="B547" s="8"/>
      <c r="C547" s="8"/>
      <c r="D547" s="57"/>
      <c r="E547" s="51"/>
      <c r="F547" s="11"/>
      <c r="G547" s="11"/>
    </row>
    <row r="548" spans="1:7" ht="12.75" customHeight="1">
      <c r="A548" s="8"/>
      <c r="B548" s="8"/>
      <c r="C548" s="8"/>
      <c r="D548" s="57"/>
      <c r="E548" s="51"/>
      <c r="F548" s="11"/>
      <c r="G548" s="11"/>
    </row>
    <row r="549" spans="1:7" ht="12.75" customHeight="1">
      <c r="A549" s="8"/>
      <c r="B549" s="8"/>
      <c r="C549" s="8"/>
      <c r="D549" s="57"/>
      <c r="E549" s="51"/>
      <c r="F549" s="11"/>
      <c r="G549" s="11"/>
    </row>
    <row r="550" spans="1:7" ht="12.75" customHeight="1">
      <c r="A550" s="8"/>
      <c r="B550" s="8"/>
      <c r="C550" s="8"/>
      <c r="D550" s="57"/>
      <c r="E550" s="51"/>
      <c r="F550" s="11"/>
      <c r="G550" s="11"/>
    </row>
    <row r="551" spans="1:7" ht="12.75" customHeight="1">
      <c r="A551" s="8"/>
      <c r="B551" s="8"/>
      <c r="C551" s="8"/>
      <c r="D551" s="57"/>
      <c r="E551" s="51"/>
      <c r="F551" s="11"/>
      <c r="G551" s="11"/>
    </row>
    <row r="552" spans="1:7" ht="12.75" customHeight="1">
      <c r="A552" s="8"/>
      <c r="B552" s="8"/>
      <c r="C552" s="8"/>
      <c r="D552" s="57"/>
      <c r="E552" s="51"/>
      <c r="F552" s="11"/>
      <c r="G552" s="11"/>
    </row>
    <row r="553" spans="1:7" ht="12.75" customHeight="1">
      <c r="A553" s="8"/>
      <c r="B553" s="8"/>
      <c r="C553" s="8"/>
      <c r="D553" s="57"/>
      <c r="E553" s="51"/>
      <c r="F553" s="11"/>
      <c r="G553" s="11"/>
    </row>
    <row r="554" spans="1:7" ht="12.75" customHeight="1">
      <c r="A554" s="8"/>
      <c r="B554" s="8"/>
      <c r="C554" s="8"/>
      <c r="D554" s="57"/>
      <c r="E554" s="51"/>
      <c r="F554" s="11"/>
      <c r="G554" s="11"/>
    </row>
    <row r="555" spans="1:7" ht="12.75" customHeight="1">
      <c r="A555" s="8"/>
      <c r="B555" s="8"/>
      <c r="C555" s="8"/>
      <c r="D555" s="57"/>
      <c r="E555" s="51"/>
      <c r="F555" s="11"/>
      <c r="G555" s="11"/>
    </row>
    <row r="556" spans="1:7" ht="12.75" customHeight="1">
      <c r="A556" s="8"/>
      <c r="B556" s="8"/>
      <c r="C556" s="8"/>
      <c r="D556" s="57"/>
      <c r="E556" s="51"/>
      <c r="F556" s="11"/>
      <c r="G556" s="11"/>
    </row>
    <row r="557" spans="1:7" ht="12.75" customHeight="1">
      <c r="A557" s="8"/>
      <c r="B557" s="8"/>
      <c r="C557" s="8"/>
      <c r="D557" s="57"/>
      <c r="E557" s="51"/>
      <c r="F557" s="11"/>
      <c r="G557" s="11"/>
    </row>
    <row r="558" spans="1:7" ht="12.75" customHeight="1">
      <c r="A558" s="8"/>
      <c r="B558" s="8"/>
      <c r="C558" s="8"/>
      <c r="D558" s="57"/>
      <c r="E558" s="51"/>
      <c r="F558" s="11"/>
      <c r="G558" s="11"/>
    </row>
    <row r="559" spans="1:7" ht="12.75" customHeight="1">
      <c r="A559" s="8"/>
      <c r="B559" s="8"/>
      <c r="C559" s="8"/>
      <c r="D559" s="57"/>
      <c r="E559" s="51"/>
      <c r="F559" s="11"/>
      <c r="G559" s="11"/>
    </row>
    <row r="560" spans="1:7" ht="12.75" customHeight="1">
      <c r="A560" s="8"/>
      <c r="B560" s="8"/>
      <c r="C560" s="8"/>
      <c r="D560" s="57"/>
      <c r="E560" s="51"/>
      <c r="F560" s="11"/>
      <c r="G560" s="11"/>
    </row>
    <row r="561" spans="1:7" ht="12.75" customHeight="1">
      <c r="A561" s="8"/>
      <c r="B561" s="8"/>
      <c r="C561" s="8"/>
      <c r="D561" s="57"/>
      <c r="E561" s="51"/>
      <c r="F561" s="11"/>
      <c r="G561" s="11"/>
    </row>
    <row r="562" spans="1:7" ht="12.75" customHeight="1">
      <c r="A562" s="8"/>
      <c r="B562" s="8"/>
      <c r="C562" s="8"/>
      <c r="D562" s="57"/>
      <c r="E562" s="51"/>
      <c r="F562" s="11"/>
      <c r="G562" s="11"/>
    </row>
    <row r="563" spans="1:7" ht="12.75" customHeight="1">
      <c r="A563" s="8"/>
      <c r="B563" s="8"/>
      <c r="C563" s="8"/>
      <c r="D563" s="57"/>
      <c r="E563" s="51"/>
      <c r="F563" s="11"/>
      <c r="G563" s="11"/>
    </row>
    <row r="564" spans="1:7" ht="12.75" customHeight="1">
      <c r="A564" s="8"/>
      <c r="B564" s="8"/>
      <c r="C564" s="8"/>
      <c r="D564" s="57"/>
      <c r="E564" s="51"/>
      <c r="F564" s="11"/>
      <c r="G564" s="11"/>
    </row>
    <row r="565" spans="1:7" ht="12.75" customHeight="1">
      <c r="A565" s="8"/>
      <c r="B565" s="8"/>
      <c r="C565" s="8"/>
      <c r="D565" s="57"/>
      <c r="E565" s="51"/>
      <c r="F565" s="11"/>
      <c r="G565" s="11"/>
    </row>
    <row r="566" spans="1:7" ht="12.75" customHeight="1">
      <c r="A566" s="8"/>
      <c r="B566" s="8"/>
      <c r="C566" s="8"/>
      <c r="D566" s="57"/>
      <c r="E566" s="51"/>
      <c r="F566" s="11"/>
      <c r="G566" s="11"/>
    </row>
    <row r="567" spans="1:7" ht="12.75" customHeight="1">
      <c r="A567" s="8"/>
      <c r="B567" s="8"/>
      <c r="C567" s="8"/>
      <c r="D567" s="57"/>
      <c r="E567" s="51"/>
      <c r="F567" s="11"/>
      <c r="G567" s="11"/>
    </row>
    <row r="568" spans="1:7" ht="12.75" customHeight="1">
      <c r="A568" s="8"/>
      <c r="B568" s="8"/>
      <c r="C568" s="8"/>
      <c r="D568" s="57"/>
      <c r="E568" s="51"/>
      <c r="F568" s="11"/>
      <c r="G568" s="11"/>
    </row>
    <row r="569" spans="1:7" ht="12.75" customHeight="1">
      <c r="A569" s="8"/>
      <c r="B569" s="8"/>
      <c r="C569" s="8"/>
      <c r="D569" s="57"/>
      <c r="E569" s="51"/>
      <c r="F569" s="11"/>
      <c r="G569" s="11"/>
    </row>
    <row r="570" spans="1:7" ht="12.75" customHeight="1">
      <c r="A570" s="8"/>
      <c r="B570" s="8"/>
      <c r="C570" s="8"/>
      <c r="D570" s="57"/>
      <c r="E570" s="51"/>
      <c r="F570" s="11"/>
      <c r="G570" s="11"/>
    </row>
    <row r="571" spans="1:7" ht="12.75" customHeight="1">
      <c r="A571" s="8"/>
      <c r="B571" s="8"/>
      <c r="C571" s="8"/>
      <c r="D571" s="57"/>
      <c r="E571" s="51"/>
      <c r="F571" s="11"/>
      <c r="G571" s="11"/>
    </row>
    <row r="572" spans="1:7" ht="12.75" customHeight="1">
      <c r="A572" s="8"/>
      <c r="B572" s="8"/>
      <c r="C572" s="8"/>
      <c r="D572" s="57"/>
      <c r="E572" s="51"/>
      <c r="F572" s="11"/>
      <c r="G572" s="11"/>
    </row>
    <row r="573" spans="1:7" ht="12.75" customHeight="1">
      <c r="A573" s="8"/>
      <c r="B573" s="8"/>
      <c r="C573" s="8"/>
      <c r="D573" s="57"/>
      <c r="E573" s="51"/>
      <c r="F573" s="11"/>
      <c r="G573" s="11"/>
    </row>
    <row r="574" spans="1:7" ht="12.75" customHeight="1">
      <c r="A574" s="8"/>
      <c r="B574" s="8"/>
      <c r="C574" s="8"/>
      <c r="D574" s="57"/>
      <c r="E574" s="51"/>
      <c r="F574" s="11"/>
      <c r="G574" s="11"/>
    </row>
    <row r="575" spans="1:7" ht="12.75" customHeight="1">
      <c r="A575" s="8"/>
      <c r="B575" s="8"/>
      <c r="C575" s="8"/>
      <c r="D575" s="57"/>
      <c r="E575" s="51"/>
      <c r="F575" s="11"/>
      <c r="G575" s="11"/>
    </row>
    <row r="576" spans="1:7" ht="12.75" customHeight="1">
      <c r="A576" s="8"/>
      <c r="B576" s="8"/>
      <c r="C576" s="8"/>
      <c r="D576" s="57"/>
      <c r="E576" s="51"/>
      <c r="F576" s="11"/>
      <c r="G576" s="11"/>
    </row>
    <row r="577" spans="1:7" ht="12.75" customHeight="1">
      <c r="A577" s="8"/>
      <c r="B577" s="8"/>
      <c r="C577" s="8"/>
      <c r="D577" s="57"/>
      <c r="E577" s="51"/>
      <c r="F577" s="11"/>
      <c r="G577" s="11"/>
    </row>
    <row r="578" spans="1:7" ht="12.75" customHeight="1">
      <c r="A578" s="8"/>
      <c r="B578" s="8"/>
      <c r="C578" s="8"/>
      <c r="D578" s="57"/>
      <c r="E578" s="51"/>
      <c r="F578" s="11"/>
      <c r="G578" s="11"/>
    </row>
    <row r="579" spans="1:7" ht="12.75" customHeight="1">
      <c r="A579" s="8"/>
      <c r="B579" s="8"/>
      <c r="C579" s="8"/>
      <c r="D579" s="57"/>
      <c r="E579" s="51"/>
      <c r="F579" s="11"/>
      <c r="G579" s="11"/>
    </row>
    <row r="580" spans="1:7" ht="12.75" customHeight="1">
      <c r="A580" s="8"/>
      <c r="B580" s="8"/>
      <c r="C580" s="8"/>
      <c r="D580" s="57"/>
      <c r="E580" s="51"/>
      <c r="F580" s="11"/>
      <c r="G580" s="11"/>
    </row>
    <row r="581" spans="1:7" ht="12.75" customHeight="1">
      <c r="A581" s="8"/>
      <c r="B581" s="8"/>
      <c r="C581" s="8"/>
      <c r="D581" s="57"/>
      <c r="E581" s="51"/>
      <c r="F581" s="11"/>
      <c r="G581" s="11"/>
    </row>
    <row r="582" spans="1:7" ht="12.75" customHeight="1">
      <c r="A582" s="8"/>
      <c r="B582" s="8"/>
      <c r="C582" s="8"/>
      <c r="D582" s="57"/>
      <c r="E582" s="51"/>
      <c r="F582" s="11"/>
      <c r="G582" s="11"/>
    </row>
    <row r="583" spans="1:7" ht="18" customHeight="1">
      <c r="A583" s="26" t="str">
        <f>"TOTAL FOR "&amp;UPPER("Section")&amp;"  4.7 CARRIED FORWARD TO SUMMARY"</f>
        <v>TOTAL FOR SECTION  4.7 CARRIED FORWARD TO SUMMARY</v>
      </c>
      <c r="B583" s="7"/>
      <c r="C583" s="7"/>
      <c r="D583" s="7"/>
      <c r="E583" s="50"/>
      <c r="F583" s="27"/>
      <c r="G583" s="25"/>
    </row>
    <row r="584" spans="1:7" ht="15.75" customHeight="1">
      <c r="A584" s="64" t="s">
        <v>1557</v>
      </c>
      <c r="B584" s="64"/>
      <c r="C584" s="64"/>
      <c r="D584" s="64"/>
      <c r="E584" s="64"/>
      <c r="F584" s="64"/>
      <c r="G584" s="64"/>
    </row>
    <row r="585" spans="1:7" ht="12.75" customHeight="1">
      <c r="A585" s="9" t="s">
        <v>342</v>
      </c>
      <c r="B585" s="3"/>
      <c r="C585" s="9" t="s">
        <v>154</v>
      </c>
      <c r="D585" s="3"/>
      <c r="E585" s="49"/>
      <c r="F585" s="3"/>
      <c r="G585" s="14" t="str">
        <f>UPPER("Bill of Quantities")</f>
        <v>BILL OF QUANTITIES</v>
      </c>
    </row>
    <row r="586" spans="1:7" ht="12.75" customHeight="1">
      <c r="A586" s="9">
        <f>IF(C586="","","CONTRACT TITLE: ")</f>
      </c>
      <c r="B586" s="9"/>
      <c r="C586" s="61"/>
      <c r="D586" s="61"/>
      <c r="E586" s="61"/>
      <c r="F586" s="61"/>
      <c r="G586" s="61"/>
    </row>
    <row r="587" spans="1:7" ht="12.75" customHeight="1">
      <c r="A587" s="9" t="str">
        <f>IF((B587&amp;C587)="","",UPPER("BILL:"))</f>
        <v>BILL:</v>
      </c>
      <c r="B587" s="3"/>
      <c r="C587" s="62" t="s">
        <v>276</v>
      </c>
      <c r="D587" s="62"/>
      <c r="E587" s="62"/>
      <c r="F587" s="62"/>
      <c r="G587" s="62"/>
    </row>
    <row r="588" spans="1:7" ht="12.75" customHeight="1" hidden="1">
      <c r="A588" s="9" t="str">
        <f>IF(C588="","","SERIES:")</f>
        <v>SERIES:</v>
      </c>
      <c r="B588" s="3"/>
      <c r="C588" s="62" t="s">
        <v>1751</v>
      </c>
      <c r="D588" s="62"/>
      <c r="E588" s="62"/>
      <c r="F588" s="62"/>
      <c r="G588" s="62"/>
    </row>
    <row r="589" spans="1:7" ht="12.75" customHeight="1">
      <c r="A589" s="9" t="str">
        <f>IF(C589="","","SECTION:")</f>
        <v>SECTION:</v>
      </c>
      <c r="B589" s="3"/>
      <c r="C589" s="63" t="s">
        <v>780</v>
      </c>
      <c r="D589" s="63"/>
      <c r="E589" s="63"/>
      <c r="F589" s="63"/>
      <c r="G589" s="63"/>
    </row>
    <row r="590" spans="1:8" ht="28.5" customHeight="1">
      <c r="A590" s="2" t="s">
        <v>2</v>
      </c>
      <c r="B590" s="20" t="s">
        <v>1916</v>
      </c>
      <c r="C590" s="2" t="s">
        <v>152</v>
      </c>
      <c r="D590" s="2" t="s">
        <v>0</v>
      </c>
      <c r="E590" s="2" t="s">
        <v>1293</v>
      </c>
      <c r="F590" s="2" t="s">
        <v>640</v>
      </c>
      <c r="G590" s="2" t="s">
        <v>1426</v>
      </c>
      <c r="H590" s="18" t="s">
        <v>982</v>
      </c>
    </row>
    <row r="591" spans="1:7" ht="4.5" customHeight="1">
      <c r="A591" s="1"/>
      <c r="B591" s="1"/>
      <c r="C591" s="1"/>
      <c r="D591" s="1"/>
      <c r="E591" s="1"/>
      <c r="F591" s="1"/>
      <c r="G591" s="1"/>
    </row>
    <row r="592" spans="1:8" ht="102" customHeight="1">
      <c r="A592" s="15" t="s">
        <v>1723</v>
      </c>
      <c r="B592" s="19" t="s">
        <v>1</v>
      </c>
      <c r="C592" s="12" t="s">
        <v>2380</v>
      </c>
      <c r="D592" s="56" t="s">
        <v>1</v>
      </c>
      <c r="E592" s="52"/>
      <c r="F592" s="4"/>
      <c r="G592" s="4"/>
      <c r="H592" s="17" t="s">
        <v>1897</v>
      </c>
    </row>
    <row r="593" spans="1:8" ht="21.75" customHeight="1">
      <c r="A593" s="15" t="s">
        <v>313</v>
      </c>
      <c r="B593" s="19" t="s">
        <v>1</v>
      </c>
      <c r="C593" s="10" t="s">
        <v>1898</v>
      </c>
      <c r="D593" s="56" t="s">
        <v>1</v>
      </c>
      <c r="E593" s="52"/>
      <c r="F593" s="4"/>
      <c r="G593" s="4"/>
      <c r="H593" s="17" t="s">
        <v>2054</v>
      </c>
    </row>
    <row r="594" spans="1:8" ht="21.75" customHeight="1">
      <c r="A594" s="15" t="s">
        <v>960</v>
      </c>
      <c r="B594" s="19" t="s">
        <v>1</v>
      </c>
      <c r="C594" s="5" t="s">
        <v>453</v>
      </c>
      <c r="D594" s="56" t="s">
        <v>163</v>
      </c>
      <c r="E594" s="53">
        <v>60</v>
      </c>
      <c r="F594" s="6"/>
      <c r="G594" s="4"/>
      <c r="H594" s="17" t="s">
        <v>2510</v>
      </c>
    </row>
    <row r="595" spans="1:8" ht="21.75" customHeight="1">
      <c r="A595" s="15" t="s">
        <v>1558</v>
      </c>
      <c r="B595" s="19" t="s">
        <v>1</v>
      </c>
      <c r="C595" s="5" t="s">
        <v>1533</v>
      </c>
      <c r="D595" s="56" t="s">
        <v>163</v>
      </c>
      <c r="E595" s="53">
        <v>60</v>
      </c>
      <c r="F595" s="6"/>
      <c r="G595" s="4"/>
      <c r="H595" s="17" t="s">
        <v>2218</v>
      </c>
    </row>
    <row r="596" spans="1:8" ht="21.75" customHeight="1">
      <c r="A596" s="15" t="s">
        <v>2381</v>
      </c>
      <c r="B596" s="19" t="s">
        <v>1</v>
      </c>
      <c r="C596" s="12" t="s">
        <v>2219</v>
      </c>
      <c r="D596" s="56" t="s">
        <v>1</v>
      </c>
      <c r="E596" s="52"/>
      <c r="F596" s="4"/>
      <c r="G596" s="4"/>
      <c r="H596" s="17" t="s">
        <v>1274</v>
      </c>
    </row>
    <row r="597" spans="1:8" ht="78.75" customHeight="1">
      <c r="A597" s="15" t="s">
        <v>1559</v>
      </c>
      <c r="B597" s="19" t="s">
        <v>1</v>
      </c>
      <c r="C597" s="5" t="s">
        <v>961</v>
      </c>
      <c r="D597" s="56" t="s">
        <v>1</v>
      </c>
      <c r="E597" s="52"/>
      <c r="F597" s="4"/>
      <c r="G597" s="4"/>
      <c r="H597" s="17" t="s">
        <v>125</v>
      </c>
    </row>
    <row r="598" spans="1:8" ht="21.75" customHeight="1">
      <c r="A598" s="15" t="s">
        <v>2220</v>
      </c>
      <c r="B598" s="19" t="s">
        <v>1</v>
      </c>
      <c r="C598" s="10" t="s">
        <v>2221</v>
      </c>
      <c r="D598" s="56" t="s">
        <v>1</v>
      </c>
      <c r="E598" s="52"/>
      <c r="F598" s="4"/>
      <c r="G598" s="4"/>
      <c r="H598" s="17" t="s">
        <v>617</v>
      </c>
    </row>
    <row r="599" spans="1:8" ht="21.75" customHeight="1">
      <c r="A599" s="15" t="s">
        <v>2055</v>
      </c>
      <c r="B599" s="19" t="s">
        <v>1</v>
      </c>
      <c r="C599" s="5" t="s">
        <v>453</v>
      </c>
      <c r="D599" s="56" t="s">
        <v>1755</v>
      </c>
      <c r="E599" s="53">
        <v>2</v>
      </c>
      <c r="F599" s="6"/>
      <c r="G599" s="4"/>
      <c r="H599" s="17" t="s">
        <v>477</v>
      </c>
    </row>
    <row r="600" spans="1:8" ht="21.75" customHeight="1">
      <c r="A600" s="15" t="s">
        <v>126</v>
      </c>
      <c r="B600" s="19" t="s">
        <v>1</v>
      </c>
      <c r="C600" s="5" t="s">
        <v>1533</v>
      </c>
      <c r="D600" s="56" t="s">
        <v>1755</v>
      </c>
      <c r="E600" s="53">
        <v>2</v>
      </c>
      <c r="F600" s="6"/>
      <c r="G600" s="4"/>
      <c r="H600" s="17" t="s">
        <v>314</v>
      </c>
    </row>
    <row r="601" spans="1:8" ht="21.75" customHeight="1">
      <c r="A601" s="15" t="s">
        <v>474</v>
      </c>
      <c r="B601" s="19" t="s">
        <v>1</v>
      </c>
      <c r="C601" s="12" t="s">
        <v>624</v>
      </c>
      <c r="D601" s="56" t="s">
        <v>1</v>
      </c>
      <c r="E601" s="52"/>
      <c r="F601" s="4"/>
      <c r="G601" s="4"/>
      <c r="H601" s="17" t="s">
        <v>623</v>
      </c>
    </row>
    <row r="602" spans="1:8" ht="55.5" customHeight="1">
      <c r="A602" s="15" t="s">
        <v>315</v>
      </c>
      <c r="B602" s="19" t="s">
        <v>1</v>
      </c>
      <c r="C602" s="5" t="s">
        <v>782</v>
      </c>
      <c r="D602" s="56" t="s">
        <v>1</v>
      </c>
      <c r="E602" s="52"/>
      <c r="F602" s="4"/>
      <c r="G602" s="4"/>
      <c r="H602" s="17" t="s">
        <v>473</v>
      </c>
    </row>
    <row r="603" spans="1:8" ht="21.75" customHeight="1">
      <c r="A603" s="15" t="s">
        <v>478</v>
      </c>
      <c r="B603" s="19" t="s">
        <v>1</v>
      </c>
      <c r="C603" s="10" t="s">
        <v>1405</v>
      </c>
      <c r="D603" s="56" t="s">
        <v>1</v>
      </c>
      <c r="E603" s="52"/>
      <c r="F603" s="4"/>
      <c r="G603" s="4"/>
      <c r="H603" s="17" t="s">
        <v>2514</v>
      </c>
    </row>
    <row r="604" spans="1:8" ht="21.75" customHeight="1">
      <c r="A604" s="15" t="s">
        <v>1560</v>
      </c>
      <c r="B604" s="19" t="s">
        <v>1</v>
      </c>
      <c r="C604" s="5" t="s">
        <v>453</v>
      </c>
      <c r="D604" s="56" t="s">
        <v>163</v>
      </c>
      <c r="E604" s="53">
        <v>1000</v>
      </c>
      <c r="F604" s="6"/>
      <c r="G604" s="4"/>
      <c r="H604" s="17" t="s">
        <v>2515</v>
      </c>
    </row>
    <row r="605" spans="1:8" ht="21.75" customHeight="1">
      <c r="A605" s="15" t="s">
        <v>1113</v>
      </c>
      <c r="B605" s="19" t="s">
        <v>1</v>
      </c>
      <c r="C605" s="5" t="s">
        <v>1533</v>
      </c>
      <c r="D605" s="56" t="s">
        <v>163</v>
      </c>
      <c r="E605" s="53">
        <v>1000</v>
      </c>
      <c r="F605" s="6"/>
      <c r="G605" s="4"/>
      <c r="H605" s="17" t="s">
        <v>2222</v>
      </c>
    </row>
    <row r="606" spans="1:8" ht="21.75" customHeight="1">
      <c r="A606" s="15" t="s">
        <v>1899</v>
      </c>
      <c r="B606" s="19" t="s">
        <v>1</v>
      </c>
      <c r="C606" s="10" t="s">
        <v>1114</v>
      </c>
      <c r="D606" s="56" t="s">
        <v>1</v>
      </c>
      <c r="E606" s="52"/>
      <c r="F606" s="4"/>
      <c r="G606" s="4"/>
      <c r="H606" s="17" t="s">
        <v>316</v>
      </c>
    </row>
    <row r="607" spans="1:8" ht="21.75" customHeight="1">
      <c r="A607" s="15" t="s">
        <v>1561</v>
      </c>
      <c r="B607" s="19" t="s">
        <v>1</v>
      </c>
      <c r="C607" s="5" t="s">
        <v>453</v>
      </c>
      <c r="D607" s="56" t="s">
        <v>163</v>
      </c>
      <c r="E607" s="53">
        <v>1800</v>
      </c>
      <c r="F607" s="6"/>
      <c r="G607" s="4"/>
      <c r="H607" s="17" t="s">
        <v>1403</v>
      </c>
    </row>
    <row r="608" spans="1:8" ht="21.75" customHeight="1">
      <c r="A608" s="15" t="s">
        <v>2517</v>
      </c>
      <c r="B608" s="19" t="s">
        <v>1</v>
      </c>
      <c r="C608" s="5" t="s">
        <v>1533</v>
      </c>
      <c r="D608" s="56" t="s">
        <v>163</v>
      </c>
      <c r="E608" s="53">
        <v>1800</v>
      </c>
      <c r="F608" s="6"/>
      <c r="G608" s="4"/>
      <c r="H608" s="17" t="s">
        <v>1900</v>
      </c>
    </row>
    <row r="609" spans="1:8" ht="21.75" customHeight="1">
      <c r="A609" s="15" t="s">
        <v>1115</v>
      </c>
      <c r="B609" s="19" t="s">
        <v>1</v>
      </c>
      <c r="C609" s="12" t="s">
        <v>479</v>
      </c>
      <c r="D609" s="56" t="s">
        <v>1</v>
      </c>
      <c r="E609" s="52"/>
      <c r="F609" s="4"/>
      <c r="G609" s="4"/>
      <c r="H609" s="17" t="s">
        <v>625</v>
      </c>
    </row>
    <row r="610" spans="1:8" ht="44.25" customHeight="1">
      <c r="A610" s="15" t="s">
        <v>1562</v>
      </c>
      <c r="B610" s="19" t="s">
        <v>1</v>
      </c>
      <c r="C610" s="5" t="s">
        <v>317</v>
      </c>
      <c r="D610" s="56" t="s">
        <v>1</v>
      </c>
      <c r="E610" s="52"/>
      <c r="F610" s="4"/>
      <c r="G610" s="4"/>
      <c r="H610" s="17" t="s">
        <v>962</v>
      </c>
    </row>
    <row r="611" spans="1:8" ht="21.75" customHeight="1">
      <c r="A611" s="15" t="s">
        <v>318</v>
      </c>
      <c r="B611" s="19" t="s">
        <v>1</v>
      </c>
      <c r="C611" s="10" t="s">
        <v>1405</v>
      </c>
      <c r="D611" s="56" t="s">
        <v>1</v>
      </c>
      <c r="E611" s="52"/>
      <c r="F611" s="4"/>
      <c r="G611" s="4"/>
      <c r="H611" s="17" t="s">
        <v>480</v>
      </c>
    </row>
    <row r="612" spans="1:8" ht="21.75" customHeight="1">
      <c r="A612" s="15" t="s">
        <v>627</v>
      </c>
      <c r="B612" s="19" t="s">
        <v>1</v>
      </c>
      <c r="C612" s="5" t="s">
        <v>453</v>
      </c>
      <c r="D612" s="56" t="s">
        <v>163</v>
      </c>
      <c r="E612" s="53">
        <v>1300</v>
      </c>
      <c r="F612" s="6"/>
      <c r="G612" s="4"/>
      <c r="H612" s="17" t="s">
        <v>1276</v>
      </c>
    </row>
    <row r="613" spans="1:8" ht="12.75" customHeight="1">
      <c r="A613" s="8"/>
      <c r="B613" s="8"/>
      <c r="C613" s="8"/>
      <c r="D613" s="57"/>
      <c r="E613" s="51"/>
      <c r="F613" s="11"/>
      <c r="G613" s="11"/>
      <c r="H613" s="17"/>
    </row>
    <row r="614" spans="1:8" ht="5.25" customHeight="1">
      <c r="A614" s="8"/>
      <c r="B614" s="8"/>
      <c r="C614" s="8"/>
      <c r="D614" s="57"/>
      <c r="E614" s="51"/>
      <c r="F614" s="11"/>
      <c r="G614" s="11"/>
      <c r="H614" s="17"/>
    </row>
    <row r="615" spans="1:8" ht="18" customHeight="1">
      <c r="A615" s="28"/>
      <c r="B615" s="21"/>
      <c r="C615" s="21" t="s">
        <v>1759</v>
      </c>
      <c r="D615" s="7"/>
      <c r="E615" s="50"/>
      <c r="F615" s="7"/>
      <c r="G615" s="31"/>
      <c r="H615" s="17"/>
    </row>
    <row r="616" spans="1:8" ht="15.75" customHeight="1">
      <c r="A616" s="64" t="s">
        <v>2223</v>
      </c>
      <c r="B616" s="64"/>
      <c r="C616" s="64"/>
      <c r="D616" s="64"/>
      <c r="E616" s="64"/>
      <c r="F616" s="64"/>
      <c r="G616" s="64"/>
      <c r="H616" s="17"/>
    </row>
    <row r="617" spans="1:7" ht="12.75" customHeight="1">
      <c r="A617" s="9" t="s">
        <v>342</v>
      </c>
      <c r="B617" s="3"/>
      <c r="C617" s="9" t="s">
        <v>154</v>
      </c>
      <c r="D617" s="3"/>
      <c r="E617" s="49"/>
      <c r="F617" s="3"/>
      <c r="G617" s="14" t="str">
        <f>UPPER("Bill of Quantities")</f>
        <v>BILL OF QUANTITIES</v>
      </c>
    </row>
    <row r="618" spans="1:7" ht="12.75" customHeight="1">
      <c r="A618" s="9">
        <f>IF(C618="","","CONTRACT TITLE: ")</f>
      </c>
      <c r="B618" s="9"/>
      <c r="C618" s="61"/>
      <c r="D618" s="61"/>
      <c r="E618" s="61"/>
      <c r="F618" s="61"/>
      <c r="G618" s="61"/>
    </row>
    <row r="619" spans="1:7" ht="12.75" customHeight="1">
      <c r="A619" s="9" t="str">
        <f>IF((B619&amp;C619)="","",UPPER("BILL:"))</f>
        <v>BILL:</v>
      </c>
      <c r="B619" s="3"/>
      <c r="C619" s="62" t="s">
        <v>276</v>
      </c>
      <c r="D619" s="62"/>
      <c r="E619" s="62"/>
      <c r="F619" s="62"/>
      <c r="G619" s="62"/>
    </row>
    <row r="620" spans="1:7" ht="12.75" customHeight="1" hidden="1">
      <c r="A620" s="9" t="str">
        <f>IF(C620="","","SERIES:")</f>
        <v>SERIES:</v>
      </c>
      <c r="B620" s="3"/>
      <c r="C620" s="62" t="s">
        <v>1751</v>
      </c>
      <c r="D620" s="62"/>
      <c r="E620" s="62"/>
      <c r="F620" s="62"/>
      <c r="G620" s="62"/>
    </row>
    <row r="621" spans="1:7" ht="12.75" customHeight="1">
      <c r="A621" s="9" t="str">
        <f>IF(C621="","","SECTION:")</f>
        <v>SECTION:</v>
      </c>
      <c r="B621" s="3"/>
      <c r="C621" s="63" t="s">
        <v>780</v>
      </c>
      <c r="D621" s="63"/>
      <c r="E621" s="63"/>
      <c r="F621" s="63"/>
      <c r="G621" s="63"/>
    </row>
    <row r="622" spans="1:8" ht="28.5" customHeight="1">
      <c r="A622" s="2" t="s">
        <v>2</v>
      </c>
      <c r="B622" s="20" t="s">
        <v>1916</v>
      </c>
      <c r="C622" s="2" t="s">
        <v>152</v>
      </c>
      <c r="D622" s="2" t="s">
        <v>0</v>
      </c>
      <c r="E622" s="2" t="s">
        <v>1293</v>
      </c>
      <c r="F622" s="2" t="s">
        <v>640</v>
      </c>
      <c r="G622" s="2" t="s">
        <v>1426</v>
      </c>
      <c r="H622" s="18" t="s">
        <v>982</v>
      </c>
    </row>
    <row r="623" spans="1:7" ht="4.5" customHeight="1">
      <c r="A623" s="1"/>
      <c r="B623" s="1"/>
      <c r="C623" s="1"/>
      <c r="D623" s="1"/>
      <c r="E623" s="1"/>
      <c r="F623" s="1"/>
      <c r="G623" s="1"/>
    </row>
    <row r="624" spans="1:7" ht="18" customHeight="1">
      <c r="A624" s="22"/>
      <c r="B624" s="23"/>
      <c r="C624" s="23" t="s">
        <v>1135</v>
      </c>
      <c r="D624" s="13"/>
      <c r="E624" s="51"/>
      <c r="F624" s="22"/>
      <c r="G624" s="29"/>
    </row>
    <row r="625" spans="1:7" ht="4.5" customHeight="1">
      <c r="A625" s="22"/>
      <c r="B625" s="13"/>
      <c r="C625" s="13"/>
      <c r="D625" s="13"/>
      <c r="E625" s="51"/>
      <c r="F625" s="13"/>
      <c r="G625" s="30"/>
    </row>
    <row r="626" spans="1:8" ht="21.75" customHeight="1">
      <c r="A626" s="15" t="s">
        <v>1278</v>
      </c>
      <c r="B626" s="19" t="s">
        <v>1</v>
      </c>
      <c r="C626" s="5" t="s">
        <v>1533</v>
      </c>
      <c r="D626" s="56" t="s">
        <v>163</v>
      </c>
      <c r="E626" s="53">
        <v>1300</v>
      </c>
      <c r="F626" s="6"/>
      <c r="G626" s="4"/>
      <c r="H626" s="17" t="s">
        <v>2382</v>
      </c>
    </row>
    <row r="627" spans="1:8" ht="21.75" customHeight="1">
      <c r="A627" s="15" t="s">
        <v>1901</v>
      </c>
      <c r="B627" s="19" t="s">
        <v>1</v>
      </c>
      <c r="C627" s="12" t="s">
        <v>1277</v>
      </c>
      <c r="D627" s="56" t="s">
        <v>1</v>
      </c>
      <c r="E627" s="52"/>
      <c r="F627" s="4"/>
      <c r="G627" s="4"/>
      <c r="H627" s="17" t="s">
        <v>1406</v>
      </c>
    </row>
    <row r="628" spans="1:8" ht="33" customHeight="1">
      <c r="A628" s="15" t="s">
        <v>319</v>
      </c>
      <c r="B628" s="19" t="s">
        <v>1</v>
      </c>
      <c r="C628" s="10" t="s">
        <v>2516</v>
      </c>
      <c r="D628" s="56" t="s">
        <v>1</v>
      </c>
      <c r="E628" s="52"/>
      <c r="F628" s="4"/>
      <c r="G628" s="4"/>
      <c r="H628" s="17" t="s">
        <v>781</v>
      </c>
    </row>
    <row r="629" spans="1:8" ht="21.75" customHeight="1">
      <c r="A629" s="15" t="s">
        <v>127</v>
      </c>
      <c r="B629" s="19" t="s">
        <v>1</v>
      </c>
      <c r="C629" s="5" t="s">
        <v>453</v>
      </c>
      <c r="D629" s="56" t="s">
        <v>163</v>
      </c>
      <c r="E629" s="53">
        <v>200</v>
      </c>
      <c r="F629" s="6"/>
      <c r="G629" s="4"/>
      <c r="H629" s="17" t="s">
        <v>1722</v>
      </c>
    </row>
    <row r="630" spans="1:8" ht="21.75" customHeight="1">
      <c r="A630" s="15" t="s">
        <v>784</v>
      </c>
      <c r="B630" s="19" t="s">
        <v>1</v>
      </c>
      <c r="C630" s="5" t="s">
        <v>1533</v>
      </c>
      <c r="D630" s="56" t="s">
        <v>163</v>
      </c>
      <c r="E630" s="53">
        <v>200</v>
      </c>
      <c r="F630" s="6"/>
      <c r="G630" s="4"/>
      <c r="H630" s="17" t="s">
        <v>1407</v>
      </c>
    </row>
    <row r="631" spans="1:8" ht="21.75" customHeight="1">
      <c r="A631" s="15" t="s">
        <v>2519</v>
      </c>
      <c r="B631" s="19" t="s">
        <v>1</v>
      </c>
      <c r="C631" s="12" t="s">
        <v>785</v>
      </c>
      <c r="D631" s="56" t="s">
        <v>1</v>
      </c>
      <c r="E631" s="52"/>
      <c r="F631" s="4"/>
      <c r="G631" s="4"/>
      <c r="H631" s="17" t="s">
        <v>128</v>
      </c>
    </row>
    <row r="632" spans="1:8" ht="55.5" customHeight="1">
      <c r="A632" s="15" t="s">
        <v>1563</v>
      </c>
      <c r="B632" s="19" t="s">
        <v>1</v>
      </c>
      <c r="C632" s="5" t="s">
        <v>320</v>
      </c>
      <c r="D632" s="56" t="s">
        <v>1</v>
      </c>
      <c r="E632" s="52"/>
      <c r="F632" s="4"/>
      <c r="G632" s="4"/>
      <c r="H632" s="17" t="s">
        <v>1116</v>
      </c>
    </row>
    <row r="633" spans="1:8" ht="21.75" customHeight="1">
      <c r="A633" s="15" t="s">
        <v>2383</v>
      </c>
      <c r="B633" s="19" t="s">
        <v>1</v>
      </c>
      <c r="C633" s="10" t="s">
        <v>786</v>
      </c>
      <c r="D633" s="56" t="s">
        <v>1</v>
      </c>
      <c r="E633" s="52"/>
      <c r="F633" s="4"/>
      <c r="G633" s="4"/>
      <c r="H633" s="17" t="s">
        <v>483</v>
      </c>
    </row>
    <row r="634" spans="1:8" ht="21.75" customHeight="1">
      <c r="A634" s="15" t="s">
        <v>1117</v>
      </c>
      <c r="B634" s="19" t="s">
        <v>1</v>
      </c>
      <c r="C634" s="5" t="s">
        <v>453</v>
      </c>
      <c r="D634" s="56" t="s">
        <v>163</v>
      </c>
      <c r="E634" s="53">
        <v>20</v>
      </c>
      <c r="F634" s="6"/>
      <c r="G634" s="4"/>
      <c r="H634" s="17" t="s">
        <v>321</v>
      </c>
    </row>
    <row r="635" spans="1:8" ht="21.75" customHeight="1">
      <c r="A635" s="15" t="s">
        <v>1725</v>
      </c>
      <c r="B635" s="19" t="s">
        <v>1</v>
      </c>
      <c r="C635" s="5" t="s">
        <v>1533</v>
      </c>
      <c r="D635" s="56" t="s">
        <v>163</v>
      </c>
      <c r="E635" s="53">
        <v>20</v>
      </c>
      <c r="F635" s="6"/>
      <c r="G635" s="4"/>
      <c r="H635" s="17" t="s">
        <v>129</v>
      </c>
    </row>
    <row r="636" spans="1:8" ht="21.75" customHeight="1">
      <c r="A636" s="15" t="s">
        <v>628</v>
      </c>
      <c r="B636" s="19" t="s">
        <v>1</v>
      </c>
      <c r="C636" s="10" t="s">
        <v>1409</v>
      </c>
      <c r="D636" s="56" t="s">
        <v>1</v>
      </c>
      <c r="E636" s="52"/>
      <c r="F636" s="4"/>
      <c r="G636" s="4"/>
      <c r="H636" s="17" t="s">
        <v>482</v>
      </c>
    </row>
    <row r="637" spans="1:8" ht="21.75" customHeight="1">
      <c r="A637" s="15" t="s">
        <v>2384</v>
      </c>
      <c r="B637" s="19" t="s">
        <v>1</v>
      </c>
      <c r="C637" s="5" t="s">
        <v>453</v>
      </c>
      <c r="D637" s="56" t="s">
        <v>163</v>
      </c>
      <c r="E637" s="53">
        <v>100</v>
      </c>
      <c r="F637" s="6"/>
      <c r="G637" s="4"/>
      <c r="H637" s="17" t="s">
        <v>1408</v>
      </c>
    </row>
    <row r="638" spans="1:8" ht="21.75" customHeight="1">
      <c r="A638" s="15" t="s">
        <v>481</v>
      </c>
      <c r="B638" s="19" t="s">
        <v>1</v>
      </c>
      <c r="C638" s="5" t="s">
        <v>1533</v>
      </c>
      <c r="D638" s="56" t="s">
        <v>163</v>
      </c>
      <c r="E638" s="53">
        <v>100</v>
      </c>
      <c r="F638" s="6"/>
      <c r="G638" s="4"/>
      <c r="H638" s="17" t="s">
        <v>484</v>
      </c>
    </row>
    <row r="639" spans="1:8" ht="21.75" customHeight="1">
      <c r="A639" s="15" t="s">
        <v>1280</v>
      </c>
      <c r="B639" s="19" t="s">
        <v>1</v>
      </c>
      <c r="C639" s="10" t="s">
        <v>2518</v>
      </c>
      <c r="D639" s="56" t="s">
        <v>1</v>
      </c>
      <c r="E639" s="52"/>
      <c r="F639" s="4"/>
      <c r="G639" s="4"/>
      <c r="H639" s="17" t="s">
        <v>322</v>
      </c>
    </row>
    <row r="640" spans="1:8" ht="21.75" customHeight="1">
      <c r="A640" s="15" t="s">
        <v>1118</v>
      </c>
      <c r="B640" s="19" t="s">
        <v>1</v>
      </c>
      <c r="C640" s="5" t="s">
        <v>453</v>
      </c>
      <c r="D640" s="56" t="s">
        <v>1755</v>
      </c>
      <c r="E640" s="53">
        <v>10</v>
      </c>
      <c r="F640" s="6"/>
      <c r="G640" s="4"/>
      <c r="H640" s="17" t="s">
        <v>2224</v>
      </c>
    </row>
    <row r="641" spans="1:8" ht="21.75" customHeight="1">
      <c r="A641" s="15" t="s">
        <v>1726</v>
      </c>
      <c r="B641" s="19" t="s">
        <v>1</v>
      </c>
      <c r="C641" s="5" t="s">
        <v>1533</v>
      </c>
      <c r="D641" s="56" t="s">
        <v>1755</v>
      </c>
      <c r="E641" s="53">
        <v>10</v>
      </c>
      <c r="F641" s="6"/>
      <c r="G641" s="4"/>
      <c r="H641" s="17" t="s">
        <v>2056</v>
      </c>
    </row>
    <row r="642" spans="1:8" ht="33" customHeight="1">
      <c r="A642" s="15" t="s">
        <v>1902</v>
      </c>
      <c r="B642" s="19" t="s">
        <v>1</v>
      </c>
      <c r="C642" s="10" t="s">
        <v>471</v>
      </c>
      <c r="D642" s="56" t="s">
        <v>1</v>
      </c>
      <c r="E642" s="52"/>
      <c r="F642" s="4"/>
      <c r="G642" s="4"/>
      <c r="H642" s="17" t="s">
        <v>2385</v>
      </c>
    </row>
    <row r="643" spans="1:8" ht="21.75" customHeight="1">
      <c r="A643" s="15" t="s">
        <v>2386</v>
      </c>
      <c r="B643" s="19" t="s">
        <v>1</v>
      </c>
      <c r="C643" s="5" t="s">
        <v>453</v>
      </c>
      <c r="D643" s="56" t="s">
        <v>1755</v>
      </c>
      <c r="E643" s="53">
        <v>30</v>
      </c>
      <c r="F643" s="6"/>
      <c r="G643" s="4"/>
      <c r="H643" s="17" t="s">
        <v>1719</v>
      </c>
    </row>
    <row r="644" spans="1:8" ht="21.75" customHeight="1">
      <c r="A644" s="15" t="s">
        <v>485</v>
      </c>
      <c r="B644" s="19" t="s">
        <v>1</v>
      </c>
      <c r="C644" s="5" t="s">
        <v>1533</v>
      </c>
      <c r="D644" s="56" t="s">
        <v>1755</v>
      </c>
      <c r="E644" s="53">
        <v>30</v>
      </c>
      <c r="F644" s="6"/>
      <c r="G644" s="4"/>
      <c r="H644" s="17" t="s">
        <v>2225</v>
      </c>
    </row>
    <row r="645" spans="1:8" ht="21.75" customHeight="1">
      <c r="A645" s="15" t="s">
        <v>2521</v>
      </c>
      <c r="B645" s="19" t="s">
        <v>1</v>
      </c>
      <c r="C645" s="10" t="s">
        <v>2371</v>
      </c>
      <c r="D645" s="56" t="s">
        <v>1</v>
      </c>
      <c r="E645" s="52"/>
      <c r="F645" s="4"/>
      <c r="G645" s="4"/>
      <c r="H645" s="17" t="s">
        <v>323</v>
      </c>
    </row>
    <row r="646" spans="1:8" ht="21.75" customHeight="1">
      <c r="A646" s="15" t="s">
        <v>1119</v>
      </c>
      <c r="B646" s="19" t="s">
        <v>1</v>
      </c>
      <c r="C646" s="5" t="s">
        <v>453</v>
      </c>
      <c r="D646" s="56" t="s">
        <v>163</v>
      </c>
      <c r="E646" s="53">
        <v>5</v>
      </c>
      <c r="F646" s="6"/>
      <c r="G646" s="4"/>
      <c r="H646" s="17" t="s">
        <v>1564</v>
      </c>
    </row>
    <row r="647" spans="1:8" ht="21.75" customHeight="1">
      <c r="A647" s="15" t="s">
        <v>1728</v>
      </c>
      <c r="B647" s="19" t="s">
        <v>1</v>
      </c>
      <c r="C647" s="5" t="s">
        <v>1533</v>
      </c>
      <c r="D647" s="56" t="s">
        <v>163</v>
      </c>
      <c r="E647" s="53">
        <v>5</v>
      </c>
      <c r="F647" s="6"/>
      <c r="G647" s="4"/>
      <c r="H647" s="17" t="s">
        <v>626</v>
      </c>
    </row>
    <row r="648" spans="1:8" ht="33" customHeight="1">
      <c r="A648" s="15" t="s">
        <v>630</v>
      </c>
      <c r="B648" s="19" t="s">
        <v>1</v>
      </c>
      <c r="C648" s="10" t="s">
        <v>2516</v>
      </c>
      <c r="D648" s="56" t="s">
        <v>1</v>
      </c>
      <c r="E648" s="52"/>
      <c r="F648" s="4"/>
      <c r="G648" s="4"/>
      <c r="H648" s="17" t="s">
        <v>1727</v>
      </c>
    </row>
    <row r="649" spans="1:8" ht="21.75" customHeight="1">
      <c r="A649" s="15" t="s">
        <v>2387</v>
      </c>
      <c r="B649" s="19" t="s">
        <v>1</v>
      </c>
      <c r="C649" s="5" t="s">
        <v>453</v>
      </c>
      <c r="D649" s="56" t="s">
        <v>163</v>
      </c>
      <c r="E649" s="53">
        <v>100</v>
      </c>
      <c r="F649" s="6"/>
      <c r="G649" s="4"/>
      <c r="H649" s="17" t="s">
        <v>486</v>
      </c>
    </row>
    <row r="650" spans="1:8" ht="21.75" customHeight="1">
      <c r="A650" s="15" t="s">
        <v>487</v>
      </c>
      <c r="B650" s="19" t="s">
        <v>1</v>
      </c>
      <c r="C650" s="5" t="s">
        <v>1533</v>
      </c>
      <c r="D650" s="56" t="s">
        <v>163</v>
      </c>
      <c r="E650" s="53">
        <v>100</v>
      </c>
      <c r="F650" s="6"/>
      <c r="G650" s="4"/>
      <c r="H650" s="17" t="s">
        <v>1724</v>
      </c>
    </row>
    <row r="651" spans="1:7" ht="12.75" customHeight="1">
      <c r="A651" s="8"/>
      <c r="B651" s="8"/>
      <c r="C651" s="8"/>
      <c r="D651" s="57"/>
      <c r="E651" s="51"/>
      <c r="F651" s="11"/>
      <c r="G651" s="11"/>
    </row>
    <row r="652" spans="1:7" ht="12.75" customHeight="1">
      <c r="A652" s="8"/>
      <c r="B652" s="8"/>
      <c r="C652" s="8"/>
      <c r="D652" s="57"/>
      <c r="E652" s="51"/>
      <c r="F652" s="11"/>
      <c r="G652" s="11"/>
    </row>
    <row r="653" spans="1:7" ht="9.75" customHeight="1">
      <c r="A653" s="8"/>
      <c r="B653" s="8"/>
      <c r="C653" s="8"/>
      <c r="D653" s="57"/>
      <c r="E653" s="51"/>
      <c r="F653" s="11"/>
      <c r="G653" s="11"/>
    </row>
    <row r="654" spans="1:7" ht="18" customHeight="1">
      <c r="A654" s="26" t="str">
        <f>"TOTAL FOR "&amp;UPPER("Section")&amp;"  4.8 CARRIED FORWARD TO SUMMARY"</f>
        <v>TOTAL FOR SECTION  4.8 CARRIED FORWARD TO SUMMARY</v>
      </c>
      <c r="B654" s="7"/>
      <c r="C654" s="7"/>
      <c r="D654" s="7"/>
      <c r="E654" s="50"/>
      <c r="F654" s="27"/>
      <c r="G654" s="25"/>
    </row>
    <row r="655" spans="1:7" ht="15.75" customHeight="1">
      <c r="A655" s="64" t="s">
        <v>324</v>
      </c>
      <c r="B655" s="64"/>
      <c r="C655" s="64"/>
      <c r="D655" s="64"/>
      <c r="E655" s="64"/>
      <c r="F655" s="64"/>
      <c r="G655" s="64"/>
    </row>
    <row r="656" spans="1:7" ht="12.75" customHeight="1">
      <c r="A656" s="9" t="s">
        <v>342</v>
      </c>
      <c r="B656" s="3"/>
      <c r="C656" s="9" t="s">
        <v>154</v>
      </c>
      <c r="D656" s="3"/>
      <c r="E656" s="49"/>
      <c r="F656" s="3"/>
      <c r="G656" s="14" t="str">
        <f>UPPER("Bill of Quantities")</f>
        <v>BILL OF QUANTITIES</v>
      </c>
    </row>
    <row r="657" spans="1:7" ht="12.75" customHeight="1">
      <c r="A657" s="9">
        <f>IF(C657="","","CONTRACT TITLE: ")</f>
      </c>
      <c r="B657" s="9"/>
      <c r="C657" s="61"/>
      <c r="D657" s="61"/>
      <c r="E657" s="61"/>
      <c r="F657" s="61"/>
      <c r="G657" s="61"/>
    </row>
    <row r="658" spans="1:7" ht="12.75" customHeight="1">
      <c r="A658" s="9" t="str">
        <f>IF((B658&amp;C658)="","",UPPER("BILL:"))</f>
        <v>BILL:</v>
      </c>
      <c r="B658" s="3"/>
      <c r="C658" s="62" t="s">
        <v>276</v>
      </c>
      <c r="D658" s="62"/>
      <c r="E658" s="62"/>
      <c r="F658" s="62"/>
      <c r="G658" s="62"/>
    </row>
    <row r="659" spans="1:7" ht="12.75" customHeight="1" hidden="1">
      <c r="A659" s="9" t="str">
        <f>IF(C659="","","SERIES:")</f>
        <v>SERIES:</v>
      </c>
      <c r="B659" s="3"/>
      <c r="C659" s="62" t="s">
        <v>1751</v>
      </c>
      <c r="D659" s="62"/>
      <c r="E659" s="62"/>
      <c r="F659" s="62"/>
      <c r="G659" s="62"/>
    </row>
    <row r="660" spans="1:7" ht="12.75" customHeight="1">
      <c r="A660" s="9" t="str">
        <f>IF(C660="","","SECTION:")</f>
        <v>SECTION:</v>
      </c>
      <c r="B660" s="3"/>
      <c r="C660" s="63" t="s">
        <v>1120</v>
      </c>
      <c r="D660" s="63"/>
      <c r="E660" s="63"/>
      <c r="F660" s="63"/>
      <c r="G660" s="63"/>
    </row>
    <row r="661" spans="1:8" ht="28.5" customHeight="1">
      <c r="A661" s="2" t="s">
        <v>2</v>
      </c>
      <c r="B661" s="20" t="s">
        <v>1916</v>
      </c>
      <c r="C661" s="2" t="s">
        <v>152</v>
      </c>
      <c r="D661" s="2" t="s">
        <v>0</v>
      </c>
      <c r="E661" s="2" t="s">
        <v>1293</v>
      </c>
      <c r="F661" s="2" t="s">
        <v>640</v>
      </c>
      <c r="G661" s="2" t="s">
        <v>1426</v>
      </c>
      <c r="H661" s="18" t="s">
        <v>982</v>
      </c>
    </row>
    <row r="662" spans="1:7" ht="4.5" customHeight="1">
      <c r="A662" s="1"/>
      <c r="B662" s="1"/>
      <c r="C662" s="1"/>
      <c r="D662" s="1"/>
      <c r="E662" s="1"/>
      <c r="F662" s="1"/>
      <c r="G662" s="1"/>
    </row>
    <row r="663" spans="1:8" ht="21.75" customHeight="1">
      <c r="A663" s="15" t="s">
        <v>490</v>
      </c>
      <c r="B663" s="19" t="s">
        <v>1</v>
      </c>
      <c r="C663" s="12" t="s">
        <v>489</v>
      </c>
      <c r="D663" s="56" t="s">
        <v>1</v>
      </c>
      <c r="E663" s="52"/>
      <c r="F663" s="4"/>
      <c r="G663" s="4"/>
      <c r="H663" s="17" t="s">
        <v>2520</v>
      </c>
    </row>
    <row r="664" spans="1:8" ht="21.75" customHeight="1">
      <c r="A664" s="15" t="s">
        <v>130</v>
      </c>
      <c r="B664" s="19" t="s">
        <v>1</v>
      </c>
      <c r="C664" s="10" t="s">
        <v>787</v>
      </c>
      <c r="D664" s="56" t="s">
        <v>1</v>
      </c>
      <c r="E664" s="52"/>
      <c r="F664" s="4"/>
      <c r="G664" s="4"/>
      <c r="H664" s="17" t="s">
        <v>1410</v>
      </c>
    </row>
    <row r="665" spans="1:8" ht="21.75" customHeight="1">
      <c r="A665" s="15" t="s">
        <v>2523</v>
      </c>
      <c r="B665" s="19" t="s">
        <v>1</v>
      </c>
      <c r="C665" s="5" t="s">
        <v>453</v>
      </c>
      <c r="D665" s="56" t="s">
        <v>1755</v>
      </c>
      <c r="E665" s="53">
        <v>1</v>
      </c>
      <c r="F665" s="6"/>
      <c r="G665" s="4"/>
      <c r="H665" s="17" t="s">
        <v>325</v>
      </c>
    </row>
    <row r="666" spans="1:8" ht="21.75" customHeight="1">
      <c r="A666" s="15" t="s">
        <v>631</v>
      </c>
      <c r="B666" s="19" t="s">
        <v>1</v>
      </c>
      <c r="C666" s="5" t="s">
        <v>1533</v>
      </c>
      <c r="D666" s="56" t="s">
        <v>1755</v>
      </c>
      <c r="E666" s="53">
        <v>1</v>
      </c>
      <c r="F666" s="6"/>
      <c r="G666" s="4"/>
      <c r="H666" s="17" t="s">
        <v>2226</v>
      </c>
    </row>
    <row r="667" spans="1:8" ht="33" customHeight="1">
      <c r="A667" s="15" t="s">
        <v>788</v>
      </c>
      <c r="B667" s="19" t="s">
        <v>1</v>
      </c>
      <c r="C667" s="10" t="s">
        <v>488</v>
      </c>
      <c r="D667" s="56" t="s">
        <v>1</v>
      </c>
      <c r="E667" s="52"/>
      <c r="F667" s="4"/>
      <c r="G667" s="4"/>
      <c r="H667" s="17" t="s">
        <v>491</v>
      </c>
    </row>
    <row r="668" spans="1:8" ht="21.75" customHeight="1">
      <c r="A668" s="15" t="s">
        <v>1279</v>
      </c>
      <c r="B668" s="19" t="s">
        <v>1</v>
      </c>
      <c r="C668" s="5" t="s">
        <v>453</v>
      </c>
      <c r="D668" s="56" t="s">
        <v>1755</v>
      </c>
      <c r="E668" s="53">
        <v>4</v>
      </c>
      <c r="F668" s="6"/>
      <c r="G668" s="4"/>
      <c r="H668" s="17" t="s">
        <v>1281</v>
      </c>
    </row>
    <row r="669" spans="1:8" ht="21.75" customHeight="1">
      <c r="A669" s="15" t="s">
        <v>1903</v>
      </c>
      <c r="B669" s="19" t="s">
        <v>1</v>
      </c>
      <c r="C669" s="5" t="s">
        <v>1533</v>
      </c>
      <c r="D669" s="56" t="s">
        <v>1755</v>
      </c>
      <c r="E669" s="53">
        <v>4</v>
      </c>
      <c r="F669" s="6"/>
      <c r="G669" s="4"/>
      <c r="H669" s="17" t="s">
        <v>2057</v>
      </c>
    </row>
    <row r="670" spans="1:8" ht="33" customHeight="1">
      <c r="A670" s="15" t="s">
        <v>2524</v>
      </c>
      <c r="B670" s="19" t="s">
        <v>1</v>
      </c>
      <c r="C670" s="5" t="s">
        <v>963</v>
      </c>
      <c r="D670" s="56" t="s">
        <v>1591</v>
      </c>
      <c r="E670" s="53">
        <v>1</v>
      </c>
      <c r="F670" s="6"/>
      <c r="G670" s="4"/>
      <c r="H670" s="17" t="s">
        <v>2388</v>
      </c>
    </row>
    <row r="671" spans="1:8" ht="33" customHeight="1">
      <c r="A671" s="15" t="s">
        <v>632</v>
      </c>
      <c r="B671" s="19" t="s">
        <v>1</v>
      </c>
      <c r="C671" s="5" t="s">
        <v>964</v>
      </c>
      <c r="D671" s="56" t="s">
        <v>1591</v>
      </c>
      <c r="E671" s="53">
        <v>1</v>
      </c>
      <c r="F671" s="6"/>
      <c r="G671" s="4"/>
      <c r="H671" s="17" t="s">
        <v>492</v>
      </c>
    </row>
    <row r="672" spans="1:8" ht="33" customHeight="1">
      <c r="A672" s="15" t="s">
        <v>1121</v>
      </c>
      <c r="B672" s="19" t="s">
        <v>1</v>
      </c>
      <c r="C672" s="12" t="s">
        <v>131</v>
      </c>
      <c r="D672" s="56" t="s">
        <v>1</v>
      </c>
      <c r="E672" s="52"/>
      <c r="F672" s="4"/>
      <c r="G672" s="4"/>
      <c r="H672" s="17" t="s">
        <v>2227</v>
      </c>
    </row>
    <row r="673" spans="1:8" ht="44.25" customHeight="1">
      <c r="A673" s="15" t="s">
        <v>1412</v>
      </c>
      <c r="B673" s="19" t="s">
        <v>1</v>
      </c>
      <c r="C673" s="10" t="s">
        <v>965</v>
      </c>
      <c r="D673" s="56" t="s">
        <v>1</v>
      </c>
      <c r="E673" s="52"/>
      <c r="F673" s="4"/>
      <c r="G673" s="4"/>
      <c r="H673" s="17" t="s">
        <v>783</v>
      </c>
    </row>
    <row r="674" spans="1:8" ht="21.75" customHeight="1">
      <c r="A674" s="15" t="s">
        <v>2228</v>
      </c>
      <c r="B674" s="19" t="s">
        <v>1</v>
      </c>
      <c r="C674" s="5" t="s">
        <v>453</v>
      </c>
      <c r="D674" s="56" t="s">
        <v>163</v>
      </c>
      <c r="E674" s="53">
        <v>100</v>
      </c>
      <c r="F674" s="6"/>
      <c r="G674" s="4"/>
      <c r="H674" s="17" t="s">
        <v>966</v>
      </c>
    </row>
    <row r="675" spans="1:8" ht="21.75" customHeight="1">
      <c r="A675" s="15" t="s">
        <v>326</v>
      </c>
      <c r="B675" s="19" t="s">
        <v>1</v>
      </c>
      <c r="C675" s="5" t="s">
        <v>1533</v>
      </c>
      <c r="D675" s="56" t="s">
        <v>163</v>
      </c>
      <c r="E675" s="53">
        <v>100</v>
      </c>
      <c r="F675" s="6"/>
      <c r="G675" s="4"/>
      <c r="H675" s="17" t="s">
        <v>1730</v>
      </c>
    </row>
    <row r="676" spans="1:8" ht="44.25" customHeight="1">
      <c r="A676" s="15" t="s">
        <v>2058</v>
      </c>
      <c r="B676" s="19" t="s">
        <v>1</v>
      </c>
      <c r="C676" s="10" t="s">
        <v>967</v>
      </c>
      <c r="D676" s="56" t="s">
        <v>1</v>
      </c>
      <c r="E676" s="52"/>
      <c r="F676" s="4"/>
      <c r="G676" s="4"/>
      <c r="H676" s="17" t="s">
        <v>1122</v>
      </c>
    </row>
    <row r="677" spans="1:8" ht="21.75" customHeight="1">
      <c r="A677" s="15" t="s">
        <v>968</v>
      </c>
      <c r="B677" s="19" t="s">
        <v>1</v>
      </c>
      <c r="C677" s="5" t="s">
        <v>453</v>
      </c>
      <c r="D677" s="56" t="s">
        <v>163</v>
      </c>
      <c r="E677" s="53">
        <v>25</v>
      </c>
      <c r="F677" s="6"/>
      <c r="G677" s="4"/>
      <c r="H677" s="17" t="s">
        <v>1729</v>
      </c>
    </row>
    <row r="678" spans="1:8" ht="21.75" customHeight="1">
      <c r="A678" s="15" t="s">
        <v>1565</v>
      </c>
      <c r="B678" s="19" t="s">
        <v>1</v>
      </c>
      <c r="C678" s="5" t="s">
        <v>1533</v>
      </c>
      <c r="D678" s="56" t="s">
        <v>163</v>
      </c>
      <c r="E678" s="53">
        <v>25</v>
      </c>
      <c r="F678" s="6"/>
      <c r="G678" s="4"/>
      <c r="H678" s="17" t="s">
        <v>1566</v>
      </c>
    </row>
    <row r="679" spans="1:8" ht="44.25" customHeight="1">
      <c r="A679" s="15" t="s">
        <v>132</v>
      </c>
      <c r="B679" s="19" t="s">
        <v>1</v>
      </c>
      <c r="C679" s="10" t="s">
        <v>790</v>
      </c>
      <c r="D679" s="56" t="s">
        <v>1</v>
      </c>
      <c r="E679" s="52"/>
      <c r="F679" s="4"/>
      <c r="G679" s="4"/>
      <c r="H679" s="17" t="s">
        <v>133</v>
      </c>
    </row>
    <row r="680" spans="1:8" ht="21.75" customHeight="1">
      <c r="A680" s="15" t="s">
        <v>2229</v>
      </c>
      <c r="B680" s="19" t="s">
        <v>1</v>
      </c>
      <c r="C680" s="5" t="s">
        <v>453</v>
      </c>
      <c r="D680" s="56" t="s">
        <v>1755</v>
      </c>
      <c r="E680" s="53">
        <v>6</v>
      </c>
      <c r="F680" s="6"/>
      <c r="G680" s="4"/>
      <c r="H680" s="17" t="s">
        <v>1411</v>
      </c>
    </row>
    <row r="681" spans="1:8" ht="21.75" customHeight="1">
      <c r="A681" s="15" t="s">
        <v>327</v>
      </c>
      <c r="B681" s="19" t="s">
        <v>1</v>
      </c>
      <c r="C681" s="5" t="s">
        <v>1533</v>
      </c>
      <c r="D681" s="56" t="s">
        <v>1755</v>
      </c>
      <c r="E681" s="53">
        <v>6</v>
      </c>
      <c r="F681" s="6"/>
      <c r="G681" s="4"/>
      <c r="H681" s="17" t="s">
        <v>2389</v>
      </c>
    </row>
    <row r="682" spans="1:8" ht="33" customHeight="1">
      <c r="A682" s="15" t="s">
        <v>791</v>
      </c>
      <c r="B682" s="19" t="s">
        <v>1</v>
      </c>
      <c r="C682" s="10" t="s">
        <v>1123</v>
      </c>
      <c r="D682" s="56" t="s">
        <v>1</v>
      </c>
      <c r="E682" s="52"/>
      <c r="F682" s="4"/>
      <c r="G682" s="4"/>
      <c r="H682" s="17" t="s">
        <v>969</v>
      </c>
    </row>
    <row r="683" spans="1:8" ht="21.75" customHeight="1">
      <c r="A683" s="15" t="s">
        <v>970</v>
      </c>
      <c r="B683" s="19" t="s">
        <v>1</v>
      </c>
      <c r="C683" s="5" t="s">
        <v>453</v>
      </c>
      <c r="D683" s="56" t="s">
        <v>1755</v>
      </c>
      <c r="E683" s="53">
        <v>6</v>
      </c>
      <c r="F683" s="6"/>
      <c r="G683" s="4"/>
      <c r="H683" s="17" t="s">
        <v>2522</v>
      </c>
    </row>
    <row r="684" spans="1:8" ht="21.75" customHeight="1">
      <c r="A684" s="15" t="s">
        <v>1567</v>
      </c>
      <c r="B684" s="19" t="s">
        <v>1</v>
      </c>
      <c r="C684" s="5" t="s">
        <v>1533</v>
      </c>
      <c r="D684" s="56" t="s">
        <v>1755</v>
      </c>
      <c r="E684" s="53">
        <v>6</v>
      </c>
      <c r="F684" s="6"/>
      <c r="G684" s="4"/>
      <c r="H684" s="17" t="s">
        <v>493</v>
      </c>
    </row>
    <row r="685" spans="1:8" ht="21.75" customHeight="1">
      <c r="A685" s="15" t="s">
        <v>1414</v>
      </c>
      <c r="B685" s="19" t="s">
        <v>1</v>
      </c>
      <c r="C685" s="10" t="s">
        <v>328</v>
      </c>
      <c r="D685" s="56" t="s">
        <v>1</v>
      </c>
      <c r="E685" s="52"/>
      <c r="F685" s="4"/>
      <c r="G685" s="4"/>
      <c r="H685" s="17" t="s">
        <v>629</v>
      </c>
    </row>
    <row r="686" spans="1:8" ht="21.75" customHeight="1">
      <c r="A686" s="15" t="s">
        <v>2230</v>
      </c>
      <c r="B686" s="19" t="s">
        <v>1</v>
      </c>
      <c r="C686" s="5" t="s">
        <v>453</v>
      </c>
      <c r="D686" s="56" t="s">
        <v>1755</v>
      </c>
      <c r="E686" s="53">
        <v>10</v>
      </c>
      <c r="F686" s="6"/>
      <c r="G686" s="4"/>
      <c r="H686" s="17" t="s">
        <v>1124</v>
      </c>
    </row>
    <row r="687" spans="1:8" ht="21.75" customHeight="1">
      <c r="A687" s="15" t="s">
        <v>494</v>
      </c>
      <c r="B687" s="19" t="s">
        <v>1</v>
      </c>
      <c r="C687" s="5" t="s">
        <v>1533</v>
      </c>
      <c r="D687" s="56" t="s">
        <v>1755</v>
      </c>
      <c r="E687" s="53">
        <v>10</v>
      </c>
      <c r="F687" s="6"/>
      <c r="G687" s="4"/>
      <c r="H687" s="17" t="s">
        <v>1568</v>
      </c>
    </row>
    <row r="688" spans="1:8" ht="18" customHeight="1">
      <c r="A688" s="28"/>
      <c r="B688" s="21"/>
      <c r="C688" s="21" t="s">
        <v>1759</v>
      </c>
      <c r="D688" s="7"/>
      <c r="E688" s="50"/>
      <c r="F688" s="7"/>
      <c r="G688" s="31"/>
      <c r="H688" s="17"/>
    </row>
    <row r="689" spans="1:8" ht="15.75" customHeight="1">
      <c r="A689" s="64" t="s">
        <v>971</v>
      </c>
      <c r="B689" s="64"/>
      <c r="C689" s="64"/>
      <c r="D689" s="64"/>
      <c r="E689" s="64"/>
      <c r="F689" s="64"/>
      <c r="G689" s="64"/>
      <c r="H689" s="17"/>
    </row>
    <row r="690" spans="1:7" ht="12.75" customHeight="1">
      <c r="A690" s="9" t="s">
        <v>342</v>
      </c>
      <c r="B690" s="3"/>
      <c r="C690" s="9" t="s">
        <v>154</v>
      </c>
      <c r="D690" s="3"/>
      <c r="E690" s="49"/>
      <c r="F690" s="3"/>
      <c r="G690" s="14" t="str">
        <f>UPPER("Bill of Quantities")</f>
        <v>BILL OF QUANTITIES</v>
      </c>
    </row>
    <row r="691" spans="1:7" ht="12.75" customHeight="1">
      <c r="A691" s="9">
        <f>IF(C691="","","CONTRACT TITLE: ")</f>
      </c>
      <c r="B691" s="9"/>
      <c r="C691" s="61"/>
      <c r="D691" s="61"/>
      <c r="E691" s="61"/>
      <c r="F691" s="61"/>
      <c r="G691" s="61"/>
    </row>
    <row r="692" spans="1:7" ht="12.75" customHeight="1">
      <c r="A692" s="9" t="str">
        <f>IF((B692&amp;C692)="","",UPPER("BILL:"))</f>
        <v>BILL:</v>
      </c>
      <c r="B692" s="3"/>
      <c r="C692" s="62" t="s">
        <v>276</v>
      </c>
      <c r="D692" s="62"/>
      <c r="E692" s="62"/>
      <c r="F692" s="62"/>
      <c r="G692" s="62"/>
    </row>
    <row r="693" spans="1:7" ht="12.75" customHeight="1" hidden="1">
      <c r="A693" s="9" t="str">
        <f>IF(C693="","","SERIES:")</f>
        <v>SERIES:</v>
      </c>
      <c r="B693" s="3"/>
      <c r="C693" s="65" t="s">
        <v>1751</v>
      </c>
      <c r="D693" s="62"/>
      <c r="E693" s="62"/>
      <c r="F693" s="62"/>
      <c r="G693" s="62"/>
    </row>
    <row r="694" spans="1:7" ht="12.75" customHeight="1">
      <c r="A694" s="9" t="str">
        <f>IF(C694="","","SECTION:")</f>
        <v>SECTION:</v>
      </c>
      <c r="B694" s="3"/>
      <c r="C694" s="66" t="s">
        <v>1120</v>
      </c>
      <c r="D694" s="63"/>
      <c r="E694" s="63"/>
      <c r="F694" s="63"/>
      <c r="G694" s="63"/>
    </row>
    <row r="695" spans="1:8" ht="28.5" customHeight="1">
      <c r="A695" s="2" t="s">
        <v>2</v>
      </c>
      <c r="B695" s="20" t="s">
        <v>1916</v>
      </c>
      <c r="C695" s="2" t="s">
        <v>152</v>
      </c>
      <c r="D695" s="2" t="s">
        <v>0</v>
      </c>
      <c r="E695" s="2" t="s">
        <v>1293</v>
      </c>
      <c r="F695" s="2" t="s">
        <v>640</v>
      </c>
      <c r="G695" s="2" t="s">
        <v>1426</v>
      </c>
      <c r="H695" s="18" t="s">
        <v>982</v>
      </c>
    </row>
    <row r="696" spans="1:7" ht="4.5" customHeight="1">
      <c r="A696" s="1"/>
      <c r="B696" s="1"/>
      <c r="C696" s="1"/>
      <c r="D696" s="1"/>
      <c r="E696" s="1"/>
      <c r="F696" s="1"/>
      <c r="G696" s="1"/>
    </row>
    <row r="697" spans="1:7" ht="18" customHeight="1">
      <c r="A697" s="22"/>
      <c r="B697" s="23"/>
      <c r="C697" s="23" t="s">
        <v>1135</v>
      </c>
      <c r="D697" s="13"/>
      <c r="E697" s="51"/>
      <c r="F697" s="22"/>
      <c r="G697" s="29"/>
    </row>
    <row r="698" spans="1:7" ht="4.5" customHeight="1">
      <c r="A698" s="22"/>
      <c r="B698" s="13"/>
      <c r="C698" s="13"/>
      <c r="D698" s="13"/>
      <c r="E698" s="51"/>
      <c r="F698" s="13"/>
      <c r="G698" s="30"/>
    </row>
    <row r="699" spans="1:8" ht="33" customHeight="1">
      <c r="A699" s="15" t="s">
        <v>2231</v>
      </c>
      <c r="B699" s="19" t="s">
        <v>1</v>
      </c>
      <c r="C699" s="10" t="s">
        <v>1283</v>
      </c>
      <c r="D699" s="56" t="s">
        <v>1</v>
      </c>
      <c r="E699" s="52"/>
      <c r="F699" s="4"/>
      <c r="G699" s="4"/>
      <c r="H699" s="17" t="s">
        <v>2390</v>
      </c>
    </row>
    <row r="700" spans="1:8" ht="21.75" customHeight="1">
      <c r="A700" s="15" t="s">
        <v>972</v>
      </c>
      <c r="B700" s="19" t="s">
        <v>1</v>
      </c>
      <c r="C700" s="5" t="s">
        <v>453</v>
      </c>
      <c r="D700" s="56" t="s">
        <v>1755</v>
      </c>
      <c r="E700" s="53">
        <v>4</v>
      </c>
      <c r="F700" s="6"/>
      <c r="G700" s="4"/>
      <c r="H700" s="17" t="s">
        <v>1569</v>
      </c>
    </row>
    <row r="701" spans="1:8" ht="21.75" customHeight="1">
      <c r="A701" s="15" t="s">
        <v>1733</v>
      </c>
      <c r="B701" s="19" t="s">
        <v>1</v>
      </c>
      <c r="C701" s="5" t="s">
        <v>1533</v>
      </c>
      <c r="D701" s="56" t="s">
        <v>1755</v>
      </c>
      <c r="E701" s="53">
        <v>4</v>
      </c>
      <c r="F701" s="6"/>
      <c r="G701" s="4"/>
      <c r="H701" s="17" t="s">
        <v>789</v>
      </c>
    </row>
    <row r="702" spans="1:8" ht="33" customHeight="1">
      <c r="A702" s="15" t="s">
        <v>329</v>
      </c>
      <c r="B702" s="19" t="s">
        <v>1</v>
      </c>
      <c r="C702" s="10" t="s">
        <v>1904</v>
      </c>
      <c r="D702" s="56" t="s">
        <v>1</v>
      </c>
      <c r="E702" s="52"/>
      <c r="F702" s="4"/>
      <c r="G702" s="4"/>
      <c r="H702" s="17" t="s">
        <v>792</v>
      </c>
    </row>
    <row r="703" spans="1:8" ht="21.75" customHeight="1">
      <c r="A703" s="15" t="s">
        <v>2232</v>
      </c>
      <c r="B703" s="19" t="s">
        <v>1</v>
      </c>
      <c r="C703" s="5" t="s">
        <v>453</v>
      </c>
      <c r="D703" s="56" t="s">
        <v>163</v>
      </c>
      <c r="E703" s="53">
        <v>25</v>
      </c>
      <c r="F703" s="6"/>
      <c r="G703" s="4"/>
      <c r="H703" s="17" t="s">
        <v>2059</v>
      </c>
    </row>
    <row r="704" spans="1:8" ht="21.75" customHeight="1">
      <c r="A704" s="15" t="s">
        <v>497</v>
      </c>
      <c r="B704" s="19" t="s">
        <v>1</v>
      </c>
      <c r="C704" s="5" t="s">
        <v>1533</v>
      </c>
      <c r="D704" s="56" t="s">
        <v>163</v>
      </c>
      <c r="E704" s="53">
        <v>25</v>
      </c>
      <c r="F704" s="6"/>
      <c r="G704" s="4"/>
      <c r="H704" s="17" t="s">
        <v>1125</v>
      </c>
    </row>
    <row r="705" spans="1:8" ht="33" customHeight="1">
      <c r="A705" s="15" t="s">
        <v>1126</v>
      </c>
      <c r="B705" s="19" t="s">
        <v>1</v>
      </c>
      <c r="C705" s="5" t="s">
        <v>2391</v>
      </c>
      <c r="D705" s="56" t="s">
        <v>1591</v>
      </c>
      <c r="E705" s="53">
        <v>1</v>
      </c>
      <c r="F705" s="6"/>
      <c r="G705" s="4"/>
      <c r="H705" s="17" t="s">
        <v>134</v>
      </c>
    </row>
    <row r="706" spans="1:8" ht="21.75" customHeight="1">
      <c r="A706" s="15" t="s">
        <v>1734</v>
      </c>
      <c r="B706" s="19" t="s">
        <v>1</v>
      </c>
      <c r="C706" s="5" t="s">
        <v>2392</v>
      </c>
      <c r="D706" s="56" t="s">
        <v>1591</v>
      </c>
      <c r="E706" s="53">
        <v>1</v>
      </c>
      <c r="F706" s="6"/>
      <c r="G706" s="4"/>
      <c r="H706" s="17" t="s">
        <v>2393</v>
      </c>
    </row>
    <row r="707" spans="1:8" ht="33" customHeight="1">
      <c r="A707" s="15" t="s">
        <v>2394</v>
      </c>
      <c r="B707" s="19" t="s">
        <v>1</v>
      </c>
      <c r="C707" s="5" t="s">
        <v>135</v>
      </c>
      <c r="D707" s="56" t="s">
        <v>1591</v>
      </c>
      <c r="E707" s="53">
        <v>1</v>
      </c>
      <c r="F707" s="6"/>
      <c r="G707" s="4"/>
      <c r="H707" s="17" t="s">
        <v>2060</v>
      </c>
    </row>
    <row r="708" spans="1:7" ht="12.75" customHeight="1">
      <c r="A708" s="8"/>
      <c r="B708" s="8"/>
      <c r="C708" s="8"/>
      <c r="D708" s="57"/>
      <c r="E708" s="51"/>
      <c r="F708" s="11"/>
      <c r="G708" s="11"/>
    </row>
    <row r="709" spans="1:7" ht="12.75" customHeight="1">
      <c r="A709" s="8"/>
      <c r="B709" s="8"/>
      <c r="C709" s="8"/>
      <c r="D709" s="57"/>
      <c r="E709" s="51"/>
      <c r="F709" s="11"/>
      <c r="G709" s="11"/>
    </row>
    <row r="710" spans="1:7" ht="12.75" customHeight="1">
      <c r="A710" s="8"/>
      <c r="B710" s="8"/>
      <c r="C710" s="8"/>
      <c r="D710" s="57"/>
      <c r="E710" s="51"/>
      <c r="F710" s="11"/>
      <c r="G710" s="11"/>
    </row>
    <row r="711" spans="1:7" ht="12.75" customHeight="1">
      <c r="A711" s="8"/>
      <c r="B711" s="8"/>
      <c r="C711" s="8"/>
      <c r="D711" s="57"/>
      <c r="E711" s="51"/>
      <c r="F711" s="11"/>
      <c r="G711" s="11"/>
    </row>
    <row r="712" spans="1:7" ht="12.75" customHeight="1">
      <c r="A712" s="8"/>
      <c r="B712" s="8"/>
      <c r="C712" s="8"/>
      <c r="D712" s="57"/>
      <c r="E712" s="51"/>
      <c r="F712" s="11"/>
      <c r="G712" s="11"/>
    </row>
    <row r="713" spans="1:7" ht="12.75" customHeight="1">
      <c r="A713" s="8"/>
      <c r="B713" s="8"/>
      <c r="C713" s="8"/>
      <c r="D713" s="57"/>
      <c r="E713" s="51"/>
      <c r="F713" s="11"/>
      <c r="G713" s="11"/>
    </row>
    <row r="714" spans="1:7" ht="12.75" customHeight="1">
      <c r="A714" s="8"/>
      <c r="B714" s="8"/>
      <c r="C714" s="8"/>
      <c r="D714" s="57"/>
      <c r="E714" s="51"/>
      <c r="F714" s="11"/>
      <c r="G714" s="11"/>
    </row>
    <row r="715" spans="1:7" ht="12.75" customHeight="1">
      <c r="A715" s="8"/>
      <c r="B715" s="8"/>
      <c r="C715" s="8"/>
      <c r="D715" s="57"/>
      <c r="E715" s="51"/>
      <c r="F715" s="11"/>
      <c r="G715" s="11"/>
    </row>
    <row r="716" spans="1:7" ht="12.75" customHeight="1">
      <c r="A716" s="8"/>
      <c r="B716" s="8"/>
      <c r="C716" s="8"/>
      <c r="D716" s="57"/>
      <c r="E716" s="51"/>
      <c r="F716" s="11"/>
      <c r="G716" s="11"/>
    </row>
    <row r="717" spans="1:7" ht="12.75" customHeight="1">
      <c r="A717" s="8"/>
      <c r="B717" s="8"/>
      <c r="C717" s="8"/>
      <c r="D717" s="57"/>
      <c r="E717" s="51"/>
      <c r="F717" s="11"/>
      <c r="G717" s="11"/>
    </row>
    <row r="718" spans="1:7" ht="12.75" customHeight="1">
      <c r="A718" s="8"/>
      <c r="B718" s="8"/>
      <c r="C718" s="8"/>
      <c r="D718" s="57"/>
      <c r="E718" s="51"/>
      <c r="F718" s="11"/>
      <c r="G718" s="11"/>
    </row>
    <row r="719" spans="1:7" ht="12.75" customHeight="1">
      <c r="A719" s="8"/>
      <c r="B719" s="8"/>
      <c r="C719" s="8"/>
      <c r="D719" s="57"/>
      <c r="E719" s="51"/>
      <c r="F719" s="11"/>
      <c r="G719" s="11"/>
    </row>
    <row r="720" spans="1:7" ht="12.75" customHeight="1">
      <c r="A720" s="8"/>
      <c r="B720" s="8"/>
      <c r="C720" s="8"/>
      <c r="D720" s="57"/>
      <c r="E720" s="51"/>
      <c r="F720" s="11"/>
      <c r="G720" s="11"/>
    </row>
    <row r="721" spans="1:7" ht="12.75" customHeight="1">
      <c r="A721" s="8"/>
      <c r="B721" s="8"/>
      <c r="C721" s="8"/>
      <c r="D721" s="57"/>
      <c r="E721" s="51"/>
      <c r="F721" s="11"/>
      <c r="G721" s="11"/>
    </row>
    <row r="722" spans="1:7" ht="12.75" customHeight="1">
      <c r="A722" s="8"/>
      <c r="B722" s="8"/>
      <c r="C722" s="8"/>
      <c r="D722" s="57"/>
      <c r="E722" s="51"/>
      <c r="F722" s="11"/>
      <c r="G722" s="11"/>
    </row>
    <row r="723" spans="1:7" ht="12.75" customHeight="1">
      <c r="A723" s="8"/>
      <c r="B723" s="8"/>
      <c r="C723" s="8"/>
      <c r="D723" s="57"/>
      <c r="E723" s="51"/>
      <c r="F723" s="11"/>
      <c r="G723" s="11"/>
    </row>
    <row r="724" spans="1:7" ht="12.75" customHeight="1">
      <c r="A724" s="8"/>
      <c r="B724" s="8"/>
      <c r="C724" s="8"/>
      <c r="D724" s="57"/>
      <c r="E724" s="51"/>
      <c r="F724" s="11"/>
      <c r="G724" s="11"/>
    </row>
    <row r="725" spans="1:7" ht="12.75" customHeight="1">
      <c r="A725" s="8"/>
      <c r="B725" s="8"/>
      <c r="C725" s="8"/>
      <c r="D725" s="57"/>
      <c r="E725" s="51"/>
      <c r="F725" s="11"/>
      <c r="G725" s="11"/>
    </row>
    <row r="726" spans="1:7" ht="12.75" customHeight="1">
      <c r="A726" s="8"/>
      <c r="B726" s="8"/>
      <c r="C726" s="8"/>
      <c r="D726" s="57"/>
      <c r="E726" s="51"/>
      <c r="F726" s="11"/>
      <c r="G726" s="11"/>
    </row>
    <row r="727" spans="1:7" ht="12.75" customHeight="1">
      <c r="A727" s="8"/>
      <c r="B727" s="8"/>
      <c r="C727" s="8"/>
      <c r="D727" s="57"/>
      <c r="E727" s="51"/>
      <c r="F727" s="11"/>
      <c r="G727" s="11"/>
    </row>
    <row r="728" spans="1:7" ht="12.75" customHeight="1">
      <c r="A728" s="8"/>
      <c r="B728" s="8"/>
      <c r="C728" s="8"/>
      <c r="D728" s="57"/>
      <c r="E728" s="51"/>
      <c r="F728" s="11"/>
      <c r="G728" s="11"/>
    </row>
    <row r="729" spans="1:7" ht="12.75" customHeight="1">
      <c r="A729" s="8"/>
      <c r="B729" s="8"/>
      <c r="C729" s="8"/>
      <c r="D729" s="57"/>
      <c r="E729" s="51"/>
      <c r="F729" s="11"/>
      <c r="G729" s="11"/>
    </row>
    <row r="730" spans="1:7" ht="12.75" customHeight="1">
      <c r="A730" s="8"/>
      <c r="B730" s="8"/>
      <c r="C730" s="8"/>
      <c r="D730" s="57"/>
      <c r="E730" s="51"/>
      <c r="F730" s="11"/>
      <c r="G730" s="11"/>
    </row>
    <row r="731" spans="1:7" ht="12.75" customHeight="1">
      <c r="A731" s="8"/>
      <c r="B731" s="8"/>
      <c r="C731" s="8"/>
      <c r="D731" s="57"/>
      <c r="E731" s="51"/>
      <c r="F731" s="11"/>
      <c r="G731" s="11"/>
    </row>
    <row r="732" spans="1:7" ht="12.75" customHeight="1">
      <c r="A732" s="8"/>
      <c r="B732" s="8"/>
      <c r="C732" s="8"/>
      <c r="D732" s="57"/>
      <c r="E732" s="51"/>
      <c r="F732" s="11"/>
      <c r="G732" s="11"/>
    </row>
    <row r="733" spans="1:7" ht="12.75" customHeight="1">
      <c r="A733" s="8"/>
      <c r="B733" s="8"/>
      <c r="C733" s="8"/>
      <c r="D733" s="57"/>
      <c r="E733" s="51"/>
      <c r="F733" s="11"/>
      <c r="G733" s="11"/>
    </row>
    <row r="734" spans="1:7" ht="12.75" customHeight="1">
      <c r="A734" s="8"/>
      <c r="B734" s="8"/>
      <c r="C734" s="8"/>
      <c r="D734" s="57"/>
      <c r="E734" s="51"/>
      <c r="F734" s="11"/>
      <c r="G734" s="11"/>
    </row>
    <row r="735" spans="1:7" ht="12.75" customHeight="1">
      <c r="A735" s="8"/>
      <c r="B735" s="8"/>
      <c r="C735" s="8"/>
      <c r="D735" s="57"/>
      <c r="E735" s="51"/>
      <c r="F735" s="11"/>
      <c r="G735" s="11"/>
    </row>
    <row r="736" spans="1:7" ht="12.75" customHeight="1">
      <c r="A736" s="8"/>
      <c r="B736" s="8"/>
      <c r="C736" s="8"/>
      <c r="D736" s="57"/>
      <c r="E736" s="51"/>
      <c r="F736" s="11"/>
      <c r="G736" s="11"/>
    </row>
    <row r="737" spans="1:7" ht="12.75" customHeight="1">
      <c r="A737" s="8"/>
      <c r="B737" s="8"/>
      <c r="C737" s="8"/>
      <c r="D737" s="57"/>
      <c r="E737" s="51"/>
      <c r="F737" s="11"/>
      <c r="G737" s="11"/>
    </row>
    <row r="738" spans="1:7" ht="12.75" customHeight="1">
      <c r="A738" s="8"/>
      <c r="B738" s="8"/>
      <c r="C738" s="8"/>
      <c r="D738" s="57"/>
      <c r="E738" s="51"/>
      <c r="F738" s="11"/>
      <c r="G738" s="11"/>
    </row>
    <row r="739" spans="1:7" ht="8.25" customHeight="1">
      <c r="A739" s="8"/>
      <c r="B739" s="8"/>
      <c r="C739" s="8"/>
      <c r="D739" s="57"/>
      <c r="E739" s="51"/>
      <c r="F739" s="11"/>
      <c r="G739" s="11"/>
    </row>
    <row r="740" spans="1:7" ht="18" customHeight="1">
      <c r="A740" s="26" t="str">
        <f>"TOTAL FOR "&amp;UPPER("Section")&amp;"  4.9 CARRIED FORWARD TO SUMMARY"</f>
        <v>TOTAL FOR SECTION  4.9 CARRIED FORWARD TO SUMMARY</v>
      </c>
      <c r="B740" s="7"/>
      <c r="C740" s="7"/>
      <c r="D740" s="7"/>
      <c r="E740" s="50"/>
      <c r="F740" s="27"/>
      <c r="G740" s="25"/>
    </row>
    <row r="741" spans="1:7" ht="15.75" customHeight="1">
      <c r="A741" s="64" t="s">
        <v>1570</v>
      </c>
      <c r="B741" s="64"/>
      <c r="C741" s="64"/>
      <c r="D741" s="64"/>
      <c r="E741" s="64"/>
      <c r="F741" s="64"/>
      <c r="G741" s="64"/>
    </row>
    <row r="742" spans="1:7" ht="12.75" customHeight="1">
      <c r="A742" s="9" t="s">
        <v>342</v>
      </c>
      <c r="B742" s="3"/>
      <c r="C742" s="9" t="s">
        <v>154</v>
      </c>
      <c r="D742" s="3"/>
      <c r="E742" s="49"/>
      <c r="F742" s="3"/>
      <c r="G742" s="14" t="str">
        <f>UPPER("Bill of Quantities")</f>
        <v>BILL OF QUANTITIES</v>
      </c>
    </row>
    <row r="743" spans="1:7" ht="12.75" customHeight="1">
      <c r="A743" s="9">
        <f>IF(C743="","","CONTRACT TITLE: ")</f>
      </c>
      <c r="B743" s="9"/>
      <c r="C743" s="61"/>
      <c r="D743" s="61"/>
      <c r="E743" s="61"/>
      <c r="F743" s="61"/>
      <c r="G743" s="61"/>
    </row>
    <row r="744" spans="1:7" ht="12.75" customHeight="1">
      <c r="A744" s="9" t="str">
        <f>IF((B744&amp;C744)="","",UPPER("BILL:"))</f>
        <v>BILL:</v>
      </c>
      <c r="B744" s="3"/>
      <c r="C744" s="62" t="s">
        <v>276</v>
      </c>
      <c r="D744" s="62"/>
      <c r="E744" s="62"/>
      <c r="F744" s="62"/>
      <c r="G744" s="62"/>
    </row>
    <row r="745" spans="1:7" ht="12.75" customHeight="1" hidden="1">
      <c r="A745" s="9" t="str">
        <f>IF(C745="","","SERIES:")</f>
        <v>SERIES:</v>
      </c>
      <c r="B745" s="3"/>
      <c r="C745" s="62" t="s">
        <v>1751</v>
      </c>
      <c r="D745" s="62"/>
      <c r="E745" s="62"/>
      <c r="F745" s="62"/>
      <c r="G745" s="62"/>
    </row>
    <row r="746" spans="1:7" ht="12.75" customHeight="1">
      <c r="A746" s="9" t="str">
        <f>IF(C746="","","SECTION:")</f>
        <v>SECTION:</v>
      </c>
      <c r="B746" s="3"/>
      <c r="C746" s="63" t="s">
        <v>1732</v>
      </c>
      <c r="D746" s="63"/>
      <c r="E746" s="63"/>
      <c r="F746" s="63"/>
      <c r="G746" s="63"/>
    </row>
    <row r="747" spans="1:8" ht="28.5" customHeight="1">
      <c r="A747" s="2" t="s">
        <v>2</v>
      </c>
      <c r="B747" s="20" t="s">
        <v>1916</v>
      </c>
      <c r="C747" s="2" t="s">
        <v>152</v>
      </c>
      <c r="D747" s="2" t="s">
        <v>0</v>
      </c>
      <c r="E747" s="2" t="s">
        <v>1293</v>
      </c>
      <c r="F747" s="2" t="s">
        <v>640</v>
      </c>
      <c r="G747" s="2" t="s">
        <v>1426</v>
      </c>
      <c r="H747" s="18" t="s">
        <v>982</v>
      </c>
    </row>
    <row r="748" spans="1:7" ht="4.5" customHeight="1">
      <c r="A748" s="1"/>
      <c r="B748" s="1"/>
      <c r="C748" s="1"/>
      <c r="D748" s="1"/>
      <c r="E748" s="1"/>
      <c r="F748" s="1"/>
      <c r="G748" s="1"/>
    </row>
    <row r="749" spans="1:8" ht="21.75" customHeight="1">
      <c r="A749" s="15" t="s">
        <v>2061</v>
      </c>
      <c r="B749" s="19" t="s">
        <v>1</v>
      </c>
      <c r="C749" s="12" t="s">
        <v>1127</v>
      </c>
      <c r="D749" s="56" t="s">
        <v>1</v>
      </c>
      <c r="E749" s="52"/>
      <c r="F749" s="4"/>
      <c r="G749" s="4"/>
      <c r="H749" s="17" t="s">
        <v>633</v>
      </c>
    </row>
    <row r="750" spans="1:8" ht="33" customHeight="1">
      <c r="A750" s="15" t="s">
        <v>2526</v>
      </c>
      <c r="B750" s="19" t="s">
        <v>1</v>
      </c>
      <c r="C750" s="10" t="s">
        <v>2395</v>
      </c>
      <c r="D750" s="56" t="s">
        <v>1</v>
      </c>
      <c r="E750" s="52"/>
      <c r="F750" s="4"/>
      <c r="G750" s="4"/>
      <c r="H750" s="17" t="s">
        <v>330</v>
      </c>
    </row>
    <row r="751" spans="1:8" ht="21.75" customHeight="1">
      <c r="A751" s="15" t="s">
        <v>1284</v>
      </c>
      <c r="B751" s="19" t="s">
        <v>1</v>
      </c>
      <c r="C751" s="5" t="s">
        <v>1128</v>
      </c>
      <c r="D751" s="56" t="s">
        <v>7</v>
      </c>
      <c r="E751" s="53">
        <v>2</v>
      </c>
      <c r="F751" s="6"/>
      <c r="G751" s="4"/>
      <c r="H751" s="17" t="s">
        <v>1282</v>
      </c>
    </row>
    <row r="752" spans="1:8" ht="21.75" customHeight="1">
      <c r="A752" s="15" t="s">
        <v>1905</v>
      </c>
      <c r="B752" s="19" t="s">
        <v>1</v>
      </c>
      <c r="C752" s="5" t="s">
        <v>2396</v>
      </c>
      <c r="D752" s="56" t="s">
        <v>7</v>
      </c>
      <c r="E752" s="53">
        <v>5</v>
      </c>
      <c r="F752" s="6"/>
      <c r="G752" s="4"/>
      <c r="H752" s="17" t="s">
        <v>973</v>
      </c>
    </row>
    <row r="753" spans="1:8" ht="21.75" customHeight="1">
      <c r="A753" s="15" t="s">
        <v>2527</v>
      </c>
      <c r="B753" s="19" t="s">
        <v>1</v>
      </c>
      <c r="C753" s="5" t="s">
        <v>2525</v>
      </c>
      <c r="D753" s="56" t="s">
        <v>7</v>
      </c>
      <c r="E753" s="53">
        <v>10</v>
      </c>
      <c r="F753" s="6"/>
      <c r="G753" s="4"/>
      <c r="H753" s="17" t="s">
        <v>2528</v>
      </c>
    </row>
    <row r="754" spans="1:8" ht="21.75" customHeight="1">
      <c r="A754" s="15" t="s">
        <v>136</v>
      </c>
      <c r="B754" s="19" t="s">
        <v>1</v>
      </c>
      <c r="C754" s="12" t="s">
        <v>498</v>
      </c>
      <c r="D754" s="56" t="s">
        <v>1</v>
      </c>
      <c r="E754" s="52"/>
      <c r="F754" s="4"/>
      <c r="G754" s="4"/>
      <c r="H754" s="17" t="s">
        <v>1731</v>
      </c>
    </row>
    <row r="755" spans="1:8" ht="55.5" customHeight="1">
      <c r="A755" s="15" t="s">
        <v>1285</v>
      </c>
      <c r="B755" s="19" t="s">
        <v>1</v>
      </c>
      <c r="C755" s="10" t="s">
        <v>137</v>
      </c>
      <c r="D755" s="56" t="s">
        <v>1</v>
      </c>
      <c r="E755" s="52"/>
      <c r="F755" s="4"/>
      <c r="G755" s="4"/>
      <c r="H755" s="17" t="s">
        <v>2397</v>
      </c>
    </row>
    <row r="756" spans="1:8" ht="21.75" customHeight="1">
      <c r="A756" s="15" t="s">
        <v>974</v>
      </c>
      <c r="B756" s="19" t="s">
        <v>1</v>
      </c>
      <c r="C756" s="5" t="s">
        <v>2398</v>
      </c>
      <c r="D756" s="56" t="s">
        <v>163</v>
      </c>
      <c r="E756" s="53">
        <v>10</v>
      </c>
      <c r="F756" s="6"/>
      <c r="G756" s="4"/>
      <c r="H756" s="17" t="s">
        <v>1735</v>
      </c>
    </row>
    <row r="757" spans="1:8" ht="21.75" customHeight="1">
      <c r="A757" s="15" t="s">
        <v>1738</v>
      </c>
      <c r="B757" s="19" t="s">
        <v>1</v>
      </c>
      <c r="C757" s="10" t="s">
        <v>2233</v>
      </c>
      <c r="D757" s="56" t="s">
        <v>1</v>
      </c>
      <c r="E757" s="52"/>
      <c r="F757" s="4"/>
      <c r="G757" s="4"/>
      <c r="H757" s="17" t="s">
        <v>1906</v>
      </c>
    </row>
    <row r="758" spans="1:8" ht="33" customHeight="1">
      <c r="A758" s="15" t="s">
        <v>2529</v>
      </c>
      <c r="B758" s="19" t="s">
        <v>1</v>
      </c>
      <c r="C758" s="5" t="s">
        <v>1737</v>
      </c>
      <c r="D758" s="56" t="s">
        <v>1755</v>
      </c>
      <c r="E758" s="53">
        <v>1</v>
      </c>
      <c r="F758" s="6"/>
      <c r="G758" s="4"/>
      <c r="H758" s="17" t="s">
        <v>495</v>
      </c>
    </row>
    <row r="759" spans="1:7" ht="12.75" customHeight="1">
      <c r="A759" s="8"/>
      <c r="B759" s="8"/>
      <c r="C759" s="8"/>
      <c r="D759" s="57"/>
      <c r="E759" s="51"/>
      <c r="F759" s="11"/>
      <c r="G759" s="11"/>
    </row>
    <row r="760" spans="1:7" ht="12.75" customHeight="1">
      <c r="A760" s="8"/>
      <c r="B760" s="8"/>
      <c r="C760" s="8"/>
      <c r="D760" s="57"/>
      <c r="E760" s="51"/>
      <c r="F760" s="11"/>
      <c r="G760" s="11"/>
    </row>
    <row r="761" spans="1:7" ht="12.75" customHeight="1">
      <c r="A761" s="8"/>
      <c r="B761" s="8"/>
      <c r="C761" s="8"/>
      <c r="D761" s="57"/>
      <c r="E761" s="51"/>
      <c r="F761" s="11"/>
      <c r="G761" s="11"/>
    </row>
    <row r="762" spans="1:7" ht="12.75" customHeight="1">
      <c r="A762" s="8"/>
      <c r="B762" s="8"/>
      <c r="C762" s="8"/>
      <c r="D762" s="57"/>
      <c r="E762" s="51"/>
      <c r="F762" s="11"/>
      <c r="G762" s="11"/>
    </row>
    <row r="763" spans="1:7" ht="12.75" customHeight="1">
      <c r="A763" s="8"/>
      <c r="B763" s="8"/>
      <c r="C763" s="8"/>
      <c r="D763" s="57"/>
      <c r="E763" s="51"/>
      <c r="F763" s="11"/>
      <c r="G763" s="11"/>
    </row>
    <row r="764" spans="1:7" ht="12.75" customHeight="1">
      <c r="A764" s="8"/>
      <c r="B764" s="8"/>
      <c r="C764" s="8"/>
      <c r="D764" s="57"/>
      <c r="E764" s="51"/>
      <c r="F764" s="11"/>
      <c r="G764" s="11"/>
    </row>
    <row r="765" spans="1:7" ht="12.75" customHeight="1">
      <c r="A765" s="8"/>
      <c r="B765" s="8"/>
      <c r="C765" s="8"/>
      <c r="D765" s="57"/>
      <c r="E765" s="51"/>
      <c r="F765" s="11"/>
      <c r="G765" s="11"/>
    </row>
    <row r="766" spans="1:7" ht="12.75" customHeight="1">
      <c r="A766" s="8"/>
      <c r="B766" s="8"/>
      <c r="C766" s="8"/>
      <c r="D766" s="57"/>
      <c r="E766" s="51"/>
      <c r="F766" s="11"/>
      <c r="G766" s="11"/>
    </row>
    <row r="767" spans="1:7" ht="12.75" customHeight="1">
      <c r="A767" s="8"/>
      <c r="B767" s="8"/>
      <c r="C767" s="8"/>
      <c r="D767" s="57"/>
      <c r="E767" s="51"/>
      <c r="F767" s="11"/>
      <c r="G767" s="11"/>
    </row>
    <row r="768" spans="1:7" ht="12.75" customHeight="1">
      <c r="A768" s="8"/>
      <c r="B768" s="8"/>
      <c r="C768" s="8"/>
      <c r="D768" s="57"/>
      <c r="E768" s="51"/>
      <c r="F768" s="11"/>
      <c r="G768" s="11"/>
    </row>
    <row r="769" spans="1:7" ht="12.75" customHeight="1">
      <c r="A769" s="8"/>
      <c r="B769" s="8"/>
      <c r="C769" s="8"/>
      <c r="D769" s="57"/>
      <c r="E769" s="51"/>
      <c r="F769" s="11"/>
      <c r="G769" s="11"/>
    </row>
    <row r="770" spans="1:7" ht="12.75" customHeight="1">
      <c r="A770" s="8"/>
      <c r="B770" s="8"/>
      <c r="C770" s="8"/>
      <c r="D770" s="57"/>
      <c r="E770" s="51"/>
      <c r="F770" s="11"/>
      <c r="G770" s="11"/>
    </row>
    <row r="771" spans="1:7" ht="12.75" customHeight="1">
      <c r="A771" s="8"/>
      <c r="B771" s="8"/>
      <c r="C771" s="8"/>
      <c r="D771" s="57"/>
      <c r="E771" s="51"/>
      <c r="F771" s="11"/>
      <c r="G771" s="11"/>
    </row>
    <row r="772" spans="1:7" ht="12.75" customHeight="1">
      <c r="A772" s="8"/>
      <c r="B772" s="8"/>
      <c r="C772" s="8"/>
      <c r="D772" s="57"/>
      <c r="E772" s="51"/>
      <c r="F772" s="11"/>
      <c r="G772" s="11"/>
    </row>
    <row r="773" spans="1:7" ht="12.75" customHeight="1">
      <c r="A773" s="8"/>
      <c r="B773" s="8"/>
      <c r="C773" s="8"/>
      <c r="D773" s="57"/>
      <c r="E773" s="51"/>
      <c r="F773" s="11"/>
      <c r="G773" s="11"/>
    </row>
    <row r="774" spans="1:7" ht="12.75" customHeight="1">
      <c r="A774" s="8"/>
      <c r="B774" s="8"/>
      <c r="C774" s="8"/>
      <c r="D774" s="57"/>
      <c r="E774" s="51"/>
      <c r="F774" s="11"/>
      <c r="G774" s="11"/>
    </row>
    <row r="775" spans="1:7" ht="12.75" customHeight="1">
      <c r="A775" s="8"/>
      <c r="B775" s="8"/>
      <c r="C775" s="8"/>
      <c r="D775" s="57"/>
      <c r="E775" s="51"/>
      <c r="F775" s="11"/>
      <c r="G775" s="11"/>
    </row>
    <row r="776" spans="1:7" ht="12.75" customHeight="1">
      <c r="A776" s="8"/>
      <c r="B776" s="8"/>
      <c r="C776" s="8"/>
      <c r="D776" s="57"/>
      <c r="E776" s="51"/>
      <c r="F776" s="11"/>
      <c r="G776" s="11"/>
    </row>
    <row r="777" spans="1:7" ht="12.75" customHeight="1">
      <c r="A777" s="8"/>
      <c r="B777" s="8"/>
      <c r="C777" s="8"/>
      <c r="D777" s="57"/>
      <c r="E777" s="51"/>
      <c r="F777" s="11"/>
      <c r="G777" s="11"/>
    </row>
    <row r="778" spans="1:7" ht="12.75" customHeight="1">
      <c r="A778" s="8"/>
      <c r="B778" s="8"/>
      <c r="C778" s="8"/>
      <c r="D778" s="57"/>
      <c r="E778" s="51"/>
      <c r="F778" s="11"/>
      <c r="G778" s="11"/>
    </row>
    <row r="779" spans="1:7" ht="12.75" customHeight="1">
      <c r="A779" s="8"/>
      <c r="B779" s="8"/>
      <c r="C779" s="8"/>
      <c r="D779" s="57"/>
      <c r="E779" s="51"/>
      <c r="F779" s="11"/>
      <c r="G779" s="11"/>
    </row>
    <row r="780" spans="1:7" ht="12.75" customHeight="1">
      <c r="A780" s="8"/>
      <c r="B780" s="8"/>
      <c r="C780" s="8"/>
      <c r="D780" s="57"/>
      <c r="E780" s="51"/>
      <c r="F780" s="11"/>
      <c r="G780" s="11"/>
    </row>
    <row r="781" spans="1:7" ht="12.75" customHeight="1">
      <c r="A781" s="8"/>
      <c r="B781" s="8"/>
      <c r="C781" s="8"/>
      <c r="D781" s="57"/>
      <c r="E781" s="51"/>
      <c r="F781" s="11"/>
      <c r="G781" s="11"/>
    </row>
    <row r="782" spans="1:7" ht="12.75" customHeight="1">
      <c r="A782" s="8"/>
      <c r="B782" s="8"/>
      <c r="C782" s="8"/>
      <c r="D782" s="57"/>
      <c r="E782" s="51"/>
      <c r="F782" s="11"/>
      <c r="G782" s="11"/>
    </row>
    <row r="783" spans="1:7" ht="12.75" customHeight="1">
      <c r="A783" s="8"/>
      <c r="B783" s="8"/>
      <c r="C783" s="8"/>
      <c r="D783" s="57"/>
      <c r="E783" s="51"/>
      <c r="F783" s="11"/>
      <c r="G783" s="11"/>
    </row>
    <row r="784" spans="1:7" ht="12.75" customHeight="1">
      <c r="A784" s="8"/>
      <c r="B784" s="8"/>
      <c r="C784" s="8"/>
      <c r="D784" s="57"/>
      <c r="E784" s="51"/>
      <c r="F784" s="11"/>
      <c r="G784" s="11"/>
    </row>
    <row r="785" spans="1:7" ht="12.75" customHeight="1">
      <c r="A785" s="8"/>
      <c r="B785" s="8"/>
      <c r="C785" s="8"/>
      <c r="D785" s="57"/>
      <c r="E785" s="51"/>
      <c r="F785" s="11"/>
      <c r="G785" s="11"/>
    </row>
    <row r="786" spans="1:7" ht="12.75" customHeight="1">
      <c r="A786" s="8"/>
      <c r="B786" s="8"/>
      <c r="C786" s="8"/>
      <c r="D786" s="57"/>
      <c r="E786" s="51"/>
      <c r="F786" s="11"/>
      <c r="G786" s="11"/>
    </row>
    <row r="787" spans="1:7" ht="12.75" customHeight="1">
      <c r="A787" s="8"/>
      <c r="B787" s="8"/>
      <c r="C787" s="8"/>
      <c r="D787" s="57"/>
      <c r="E787" s="51"/>
      <c r="F787" s="11"/>
      <c r="G787" s="11"/>
    </row>
    <row r="788" spans="1:7" ht="12.75" customHeight="1">
      <c r="A788" s="8"/>
      <c r="B788" s="8"/>
      <c r="C788" s="8"/>
      <c r="D788" s="57"/>
      <c r="E788" s="51"/>
      <c r="F788" s="11"/>
      <c r="G788" s="11"/>
    </row>
    <row r="789" spans="1:7" ht="9.75" customHeight="1">
      <c r="A789" s="8"/>
      <c r="B789" s="8"/>
      <c r="C789" s="8"/>
      <c r="D789" s="57"/>
      <c r="E789" s="51"/>
      <c r="F789" s="11"/>
      <c r="G789" s="11"/>
    </row>
    <row r="790" spans="1:7" ht="18" customHeight="1">
      <c r="A790" s="26" t="str">
        <f>"TOTAL FOR "&amp;UPPER("Section")&amp;"  4.10 CARRIED FORWARD TO SUMMARY"</f>
        <v>TOTAL FOR SECTION  4.10 CARRIED FORWARD TO SUMMARY</v>
      </c>
      <c r="B790" s="7"/>
      <c r="C790" s="7"/>
      <c r="D790" s="7"/>
      <c r="E790" s="50"/>
      <c r="F790" s="27"/>
      <c r="G790" s="25"/>
    </row>
    <row r="791" spans="1:7" ht="15.75" customHeight="1">
      <c r="A791" s="64" t="s">
        <v>2234</v>
      </c>
      <c r="B791" s="64"/>
      <c r="C791" s="64"/>
      <c r="D791" s="64"/>
      <c r="E791" s="64"/>
      <c r="F791" s="64"/>
      <c r="G791" s="64"/>
    </row>
    <row r="792" spans="1:7" ht="12.75" customHeight="1">
      <c r="A792" s="9" t="s">
        <v>342</v>
      </c>
      <c r="B792" s="3"/>
      <c r="C792" s="9" t="s">
        <v>154</v>
      </c>
      <c r="D792" s="3"/>
      <c r="E792" s="49"/>
      <c r="F792" s="3"/>
      <c r="G792" s="14" t="str">
        <f>UPPER("Bill of Quantities")</f>
        <v>BILL OF QUANTITIES</v>
      </c>
    </row>
    <row r="793" spans="1:7" ht="12.75" customHeight="1">
      <c r="A793" s="9">
        <f>IF(C793="","","CONTRACT TITLE: ")</f>
      </c>
      <c r="B793" s="9"/>
      <c r="C793" s="61"/>
      <c r="D793" s="61"/>
      <c r="E793" s="61"/>
      <c r="F793" s="61"/>
      <c r="G793" s="61"/>
    </row>
    <row r="794" spans="1:7" ht="12.75" customHeight="1">
      <c r="A794" s="9" t="str">
        <f>IF((B794&amp;C794)="","",UPPER("BILL:"))</f>
        <v>BILL:</v>
      </c>
      <c r="B794" s="3"/>
      <c r="C794" s="62" t="s">
        <v>276</v>
      </c>
      <c r="D794" s="62"/>
      <c r="E794" s="62"/>
      <c r="F794" s="62"/>
      <c r="G794" s="62"/>
    </row>
    <row r="795" spans="1:7" ht="12.75" customHeight="1" hidden="1">
      <c r="A795" s="9" t="str">
        <f>IF(C795="","","SERIES:")</f>
        <v>SERIES:</v>
      </c>
      <c r="B795" s="3"/>
      <c r="C795" s="62" t="s">
        <v>1751</v>
      </c>
      <c r="D795" s="62"/>
      <c r="E795" s="62"/>
      <c r="F795" s="62"/>
      <c r="G795" s="62"/>
    </row>
    <row r="796" spans="1:7" ht="12.75" customHeight="1">
      <c r="A796" s="9" t="str">
        <f>IF(C796="","","SECTION:")</f>
        <v>SECTION:</v>
      </c>
      <c r="B796" s="3"/>
      <c r="C796" s="63" t="s">
        <v>331</v>
      </c>
      <c r="D796" s="63"/>
      <c r="E796" s="63"/>
      <c r="F796" s="63"/>
      <c r="G796" s="63"/>
    </row>
    <row r="797" spans="1:8" ht="28.5" customHeight="1">
      <c r="A797" s="2" t="s">
        <v>2</v>
      </c>
      <c r="B797" s="20" t="s">
        <v>1916</v>
      </c>
      <c r="C797" s="2" t="s">
        <v>152</v>
      </c>
      <c r="D797" s="2" t="s">
        <v>0</v>
      </c>
      <c r="E797" s="2" t="s">
        <v>1293</v>
      </c>
      <c r="F797" s="2" t="s">
        <v>640</v>
      </c>
      <c r="G797" s="2" t="s">
        <v>1426</v>
      </c>
      <c r="H797" s="18" t="s">
        <v>982</v>
      </c>
    </row>
    <row r="798" spans="1:7" ht="4.5" customHeight="1">
      <c r="A798" s="1"/>
      <c r="B798" s="1"/>
      <c r="C798" s="1"/>
      <c r="D798" s="1"/>
      <c r="E798" s="1"/>
      <c r="F798" s="1"/>
      <c r="G798" s="1"/>
    </row>
    <row r="799" spans="1:8" ht="21.75" customHeight="1">
      <c r="A799" s="15" t="s">
        <v>794</v>
      </c>
      <c r="B799" s="19" t="s">
        <v>1</v>
      </c>
      <c r="C799" s="12" t="s">
        <v>1736</v>
      </c>
      <c r="D799" s="56" t="s">
        <v>1</v>
      </c>
      <c r="E799" s="52"/>
      <c r="F799" s="4"/>
      <c r="G799" s="4"/>
      <c r="H799" s="17" t="s">
        <v>2399</v>
      </c>
    </row>
    <row r="800" spans="1:8" ht="44.25" customHeight="1">
      <c r="A800" s="15" t="s">
        <v>2235</v>
      </c>
      <c r="B800" s="19" t="s">
        <v>1</v>
      </c>
      <c r="C800" s="5" t="s">
        <v>975</v>
      </c>
      <c r="D800" s="56" t="s">
        <v>1591</v>
      </c>
      <c r="E800" s="53">
        <v>1</v>
      </c>
      <c r="F800" s="6"/>
      <c r="G800" s="4"/>
      <c r="H800" s="17" t="s">
        <v>500</v>
      </c>
    </row>
    <row r="801" spans="1:8" ht="33" customHeight="1">
      <c r="A801" s="15" t="s">
        <v>499</v>
      </c>
      <c r="B801" s="19" t="s">
        <v>1</v>
      </c>
      <c r="C801" s="5" t="s">
        <v>635</v>
      </c>
      <c r="D801" s="56" t="s">
        <v>1591</v>
      </c>
      <c r="E801" s="53">
        <v>1</v>
      </c>
      <c r="F801" s="6"/>
      <c r="G801" s="4"/>
      <c r="H801" s="17" t="s">
        <v>1739</v>
      </c>
    </row>
    <row r="802" spans="1:8" ht="21.75" customHeight="1">
      <c r="A802" s="15" t="s">
        <v>1129</v>
      </c>
      <c r="B802" s="19" t="s">
        <v>1</v>
      </c>
      <c r="C802" s="5" t="s">
        <v>2062</v>
      </c>
      <c r="D802" s="56" t="s">
        <v>1591</v>
      </c>
      <c r="E802" s="53">
        <v>1</v>
      </c>
      <c r="F802" s="6"/>
      <c r="G802" s="4"/>
      <c r="H802" s="17" t="s">
        <v>634</v>
      </c>
    </row>
    <row r="803" spans="1:8" ht="33" customHeight="1">
      <c r="A803" s="15" t="s">
        <v>1742</v>
      </c>
      <c r="B803" s="19" t="s">
        <v>1</v>
      </c>
      <c r="C803" s="5" t="s">
        <v>1571</v>
      </c>
      <c r="D803" s="56" t="s">
        <v>1591</v>
      </c>
      <c r="E803" s="53">
        <v>1</v>
      </c>
      <c r="F803" s="6"/>
      <c r="G803" s="4"/>
      <c r="H803" s="17" t="s">
        <v>1907</v>
      </c>
    </row>
    <row r="804" spans="1:7" ht="12.75" customHeight="1">
      <c r="A804" s="8"/>
      <c r="B804" s="8"/>
      <c r="C804" s="8"/>
      <c r="D804" s="57"/>
      <c r="E804" s="51"/>
      <c r="F804" s="11"/>
      <c r="G804" s="11"/>
    </row>
    <row r="805" spans="1:7" ht="12.75" customHeight="1">
      <c r="A805" s="8"/>
      <c r="B805" s="8"/>
      <c r="C805" s="8"/>
      <c r="D805" s="57"/>
      <c r="E805" s="51"/>
      <c r="F805" s="11"/>
      <c r="G805" s="11"/>
    </row>
    <row r="806" spans="1:7" ht="12.75" customHeight="1">
      <c r="A806" s="8"/>
      <c r="B806" s="8"/>
      <c r="C806" s="8"/>
      <c r="D806" s="57"/>
      <c r="E806" s="51"/>
      <c r="F806" s="11"/>
      <c r="G806" s="11"/>
    </row>
    <row r="807" spans="1:7" ht="12.75" customHeight="1">
      <c r="A807" s="8"/>
      <c r="B807" s="8"/>
      <c r="C807" s="8"/>
      <c r="D807" s="57"/>
      <c r="E807" s="51"/>
      <c r="F807" s="11"/>
      <c r="G807" s="11"/>
    </row>
    <row r="808" spans="1:7" ht="12.75" customHeight="1">
      <c r="A808" s="8"/>
      <c r="B808" s="8"/>
      <c r="C808" s="8"/>
      <c r="D808" s="57"/>
      <c r="E808" s="51"/>
      <c r="F808" s="11"/>
      <c r="G808" s="11"/>
    </row>
    <row r="809" spans="1:7" ht="12.75" customHeight="1">
      <c r="A809" s="8"/>
      <c r="B809" s="8"/>
      <c r="C809" s="8"/>
      <c r="D809" s="57"/>
      <c r="E809" s="51"/>
      <c r="F809" s="11"/>
      <c r="G809" s="11"/>
    </row>
    <row r="810" spans="1:7" ht="12.75" customHeight="1">
      <c r="A810" s="8"/>
      <c r="B810" s="8"/>
      <c r="C810" s="8"/>
      <c r="D810" s="57"/>
      <c r="E810" s="51"/>
      <c r="F810" s="11"/>
      <c r="G810" s="11"/>
    </row>
    <row r="811" spans="1:7" ht="12.75" customHeight="1">
      <c r="A811" s="8"/>
      <c r="B811" s="8"/>
      <c r="C811" s="8"/>
      <c r="D811" s="57"/>
      <c r="E811" s="51"/>
      <c r="F811" s="11"/>
      <c r="G811" s="11"/>
    </row>
    <row r="812" spans="1:7" ht="12.75" customHeight="1">
      <c r="A812" s="8"/>
      <c r="B812" s="8"/>
      <c r="C812" s="8"/>
      <c r="D812" s="57"/>
      <c r="E812" s="51"/>
      <c r="F812" s="11"/>
      <c r="G812" s="11"/>
    </row>
    <row r="813" spans="1:7" ht="12.75" customHeight="1">
      <c r="A813" s="8"/>
      <c r="B813" s="8"/>
      <c r="C813" s="8"/>
      <c r="D813" s="57"/>
      <c r="E813" s="51"/>
      <c r="F813" s="11"/>
      <c r="G813" s="11"/>
    </row>
    <row r="814" spans="1:7" ht="12.75" customHeight="1">
      <c r="A814" s="8"/>
      <c r="B814" s="8"/>
      <c r="C814" s="8"/>
      <c r="D814" s="57"/>
      <c r="E814" s="51"/>
      <c r="F814" s="11"/>
      <c r="G814" s="11"/>
    </row>
    <row r="815" spans="1:7" ht="12.75" customHeight="1">
      <c r="A815" s="8"/>
      <c r="B815" s="8"/>
      <c r="C815" s="8"/>
      <c r="D815" s="57"/>
      <c r="E815" s="51"/>
      <c r="F815" s="11"/>
      <c r="G815" s="11"/>
    </row>
    <row r="816" spans="1:7" ht="12.75" customHeight="1">
      <c r="A816" s="8"/>
      <c r="B816" s="8"/>
      <c r="C816" s="8"/>
      <c r="D816" s="57"/>
      <c r="E816" s="51"/>
      <c r="F816" s="11"/>
      <c r="G816" s="11"/>
    </row>
    <row r="817" spans="1:7" ht="12.75" customHeight="1">
      <c r="A817" s="8"/>
      <c r="B817" s="8"/>
      <c r="C817" s="8"/>
      <c r="D817" s="57"/>
      <c r="E817" s="51"/>
      <c r="F817" s="11"/>
      <c r="G817" s="11"/>
    </row>
    <row r="818" spans="1:7" ht="12.75" customHeight="1">
      <c r="A818" s="8"/>
      <c r="B818" s="8"/>
      <c r="C818" s="8"/>
      <c r="D818" s="57"/>
      <c r="E818" s="51"/>
      <c r="F818" s="11"/>
      <c r="G818" s="11"/>
    </row>
    <row r="819" spans="1:7" ht="12.75" customHeight="1">
      <c r="A819" s="8"/>
      <c r="B819" s="8"/>
      <c r="C819" s="8"/>
      <c r="D819" s="57"/>
      <c r="E819" s="51"/>
      <c r="F819" s="11"/>
      <c r="G819" s="11"/>
    </row>
    <row r="820" spans="1:7" ht="12.75" customHeight="1">
      <c r="A820" s="8"/>
      <c r="B820" s="8"/>
      <c r="C820" s="8"/>
      <c r="D820" s="57"/>
      <c r="E820" s="51"/>
      <c r="F820" s="11"/>
      <c r="G820" s="11"/>
    </row>
    <row r="821" spans="1:7" ht="12.75" customHeight="1">
      <c r="A821" s="8"/>
      <c r="B821" s="8"/>
      <c r="C821" s="8"/>
      <c r="D821" s="57"/>
      <c r="E821" s="51"/>
      <c r="F821" s="11"/>
      <c r="G821" s="11"/>
    </row>
    <row r="822" spans="1:7" ht="12.75" customHeight="1">
      <c r="A822" s="8"/>
      <c r="B822" s="8"/>
      <c r="C822" s="8"/>
      <c r="D822" s="57"/>
      <c r="E822" s="51"/>
      <c r="F822" s="11"/>
      <c r="G822" s="11"/>
    </row>
    <row r="823" spans="1:7" ht="12.75" customHeight="1">
      <c r="A823" s="8"/>
      <c r="B823" s="8"/>
      <c r="C823" s="8"/>
      <c r="D823" s="57"/>
      <c r="E823" s="51"/>
      <c r="F823" s="11"/>
      <c r="G823" s="11"/>
    </row>
    <row r="824" spans="1:7" ht="12.75" customHeight="1">
      <c r="A824" s="8"/>
      <c r="B824" s="8"/>
      <c r="C824" s="8"/>
      <c r="D824" s="57"/>
      <c r="E824" s="51"/>
      <c r="F824" s="11"/>
      <c r="G824" s="11"/>
    </row>
    <row r="825" spans="1:7" ht="12.75" customHeight="1">
      <c r="A825" s="8"/>
      <c r="B825" s="8"/>
      <c r="C825" s="8"/>
      <c r="D825" s="57"/>
      <c r="E825" s="51"/>
      <c r="F825" s="11"/>
      <c r="G825" s="11"/>
    </row>
    <row r="826" spans="1:7" ht="12.75" customHeight="1">
      <c r="A826" s="8"/>
      <c r="B826" s="8"/>
      <c r="C826" s="8"/>
      <c r="D826" s="57"/>
      <c r="E826" s="51"/>
      <c r="F826" s="11"/>
      <c r="G826" s="11"/>
    </row>
    <row r="827" spans="1:7" ht="12.75" customHeight="1">
      <c r="A827" s="8"/>
      <c r="B827" s="8"/>
      <c r="C827" s="8"/>
      <c r="D827" s="57"/>
      <c r="E827" s="51"/>
      <c r="F827" s="11"/>
      <c r="G827" s="11"/>
    </row>
    <row r="828" spans="1:7" ht="12.75" customHeight="1">
      <c r="A828" s="8"/>
      <c r="B828" s="8"/>
      <c r="C828" s="8"/>
      <c r="D828" s="57"/>
      <c r="E828" s="51"/>
      <c r="F828" s="11"/>
      <c r="G828" s="11"/>
    </row>
    <row r="829" spans="1:7" ht="12.75" customHeight="1">
      <c r="A829" s="8"/>
      <c r="B829" s="8"/>
      <c r="C829" s="8"/>
      <c r="D829" s="57"/>
      <c r="E829" s="51"/>
      <c r="F829" s="11"/>
      <c r="G829" s="11"/>
    </row>
    <row r="830" spans="1:7" ht="12.75" customHeight="1">
      <c r="A830" s="8"/>
      <c r="B830" s="8"/>
      <c r="C830" s="8"/>
      <c r="D830" s="57"/>
      <c r="E830" s="51"/>
      <c r="F830" s="11"/>
      <c r="G830" s="11"/>
    </row>
    <row r="831" spans="1:7" ht="12.75" customHeight="1">
      <c r="A831" s="8"/>
      <c r="B831" s="8"/>
      <c r="C831" s="8"/>
      <c r="D831" s="57"/>
      <c r="E831" s="51"/>
      <c r="F831" s="11"/>
      <c r="G831" s="11"/>
    </row>
    <row r="832" spans="1:7" ht="12.75" customHeight="1">
      <c r="A832" s="8"/>
      <c r="B832" s="8"/>
      <c r="C832" s="8"/>
      <c r="D832" s="57"/>
      <c r="E832" s="51"/>
      <c r="F832" s="11"/>
      <c r="G832" s="11"/>
    </row>
    <row r="833" spans="1:7" ht="12.75" customHeight="1">
      <c r="A833" s="8"/>
      <c r="B833" s="8"/>
      <c r="C833" s="8"/>
      <c r="D833" s="57"/>
      <c r="E833" s="51"/>
      <c r="F833" s="11"/>
      <c r="G833" s="11"/>
    </row>
    <row r="834" spans="1:7" ht="12.75" customHeight="1">
      <c r="A834" s="8"/>
      <c r="B834" s="8"/>
      <c r="C834" s="8"/>
      <c r="D834" s="57"/>
      <c r="E834" s="51"/>
      <c r="F834" s="11"/>
      <c r="G834" s="11"/>
    </row>
    <row r="835" spans="1:7" ht="12.75" customHeight="1">
      <c r="A835" s="8"/>
      <c r="B835" s="8"/>
      <c r="C835" s="8"/>
      <c r="D835" s="57"/>
      <c r="E835" s="51"/>
      <c r="F835" s="11"/>
      <c r="G835" s="11"/>
    </row>
    <row r="836" spans="1:7" ht="12.75" customHeight="1">
      <c r="A836" s="8"/>
      <c r="B836" s="8"/>
      <c r="C836" s="8"/>
      <c r="D836" s="57"/>
      <c r="E836" s="51"/>
      <c r="F836" s="11"/>
      <c r="G836" s="11"/>
    </row>
    <row r="837" spans="1:7" ht="12.75" customHeight="1">
      <c r="A837" s="8"/>
      <c r="B837" s="8"/>
      <c r="C837" s="8"/>
      <c r="D837" s="57"/>
      <c r="E837" s="51"/>
      <c r="F837" s="11"/>
      <c r="G837" s="11"/>
    </row>
    <row r="838" spans="1:7" ht="12.75" customHeight="1">
      <c r="A838" s="8"/>
      <c r="B838" s="8"/>
      <c r="C838" s="8"/>
      <c r="D838" s="57"/>
      <c r="E838" s="51"/>
      <c r="F838" s="11"/>
      <c r="G838" s="11"/>
    </row>
    <row r="839" spans="1:7" ht="12.75" customHeight="1">
      <c r="A839" s="8"/>
      <c r="B839" s="8"/>
      <c r="C839" s="8"/>
      <c r="D839" s="57"/>
      <c r="E839" s="51"/>
      <c r="F839" s="11"/>
      <c r="G839" s="11"/>
    </row>
    <row r="840" spans="1:7" ht="12.75" customHeight="1">
      <c r="A840" s="8"/>
      <c r="B840" s="8"/>
      <c r="C840" s="8"/>
      <c r="D840" s="57"/>
      <c r="E840" s="51"/>
      <c r="F840" s="11"/>
      <c r="G840" s="11"/>
    </row>
    <row r="841" spans="1:7" ht="12.75" customHeight="1">
      <c r="A841" s="8"/>
      <c r="B841" s="8"/>
      <c r="C841" s="8"/>
      <c r="D841" s="57"/>
      <c r="E841" s="51"/>
      <c r="F841" s="11"/>
      <c r="G841" s="11"/>
    </row>
    <row r="842" spans="1:7" ht="12.75" customHeight="1">
      <c r="A842" s="8"/>
      <c r="B842" s="8"/>
      <c r="C842" s="8"/>
      <c r="D842" s="57"/>
      <c r="E842" s="51"/>
      <c r="F842" s="11"/>
      <c r="G842" s="11"/>
    </row>
    <row r="843" spans="1:7" ht="12" customHeight="1">
      <c r="A843" s="8"/>
      <c r="B843" s="8"/>
      <c r="C843" s="8"/>
      <c r="D843" s="57"/>
      <c r="E843" s="51"/>
      <c r="F843" s="11"/>
      <c r="G843" s="11"/>
    </row>
    <row r="844" spans="1:7" ht="18" customHeight="1">
      <c r="A844" s="26" t="str">
        <f>"TOTAL FOR "&amp;UPPER("Section")&amp;"  4.11 CARRIED FORWARD TO SUMMARY"</f>
        <v>TOTAL FOR SECTION  4.11 CARRIED FORWARD TO SUMMARY</v>
      </c>
      <c r="B844" s="7"/>
      <c r="C844" s="7"/>
      <c r="D844" s="7"/>
      <c r="E844" s="50"/>
      <c r="F844" s="27"/>
      <c r="G844" s="25"/>
    </row>
    <row r="845" ht="0.75" customHeight="1"/>
    <row r="846" spans="1:7" ht="15.75" customHeight="1">
      <c r="A846" s="64" t="s">
        <v>332</v>
      </c>
      <c r="B846" s="64"/>
      <c r="C846" s="64"/>
      <c r="D846" s="64"/>
      <c r="E846" s="64"/>
      <c r="F846" s="64"/>
      <c r="G846" s="64"/>
    </row>
  </sheetData>
  <sheetProtection/>
  <mergeCells count="95">
    <mergeCell ref="C2:G2"/>
    <mergeCell ref="C3:G3"/>
    <mergeCell ref="C4:G4"/>
    <mergeCell ref="C5:G5"/>
    <mergeCell ref="A52:G52"/>
    <mergeCell ref="C54:G54"/>
    <mergeCell ref="C55:G55"/>
    <mergeCell ref="C56:G56"/>
    <mergeCell ref="C57:G57"/>
    <mergeCell ref="A74:G74"/>
    <mergeCell ref="C76:G76"/>
    <mergeCell ref="C77:G77"/>
    <mergeCell ref="C78:G78"/>
    <mergeCell ref="C79:G79"/>
    <mergeCell ref="A112:G112"/>
    <mergeCell ref="C114:G114"/>
    <mergeCell ref="C115:G115"/>
    <mergeCell ref="C116:G116"/>
    <mergeCell ref="C117:G117"/>
    <mergeCell ref="A173:G173"/>
    <mergeCell ref="C175:G175"/>
    <mergeCell ref="C176:G176"/>
    <mergeCell ref="C177:G177"/>
    <mergeCell ref="C178:G178"/>
    <mergeCell ref="A209:G209"/>
    <mergeCell ref="C211:G211"/>
    <mergeCell ref="C212:G212"/>
    <mergeCell ref="C213:G213"/>
    <mergeCell ref="C214:G214"/>
    <mergeCell ref="A259:G259"/>
    <mergeCell ref="C261:G261"/>
    <mergeCell ref="C262:G262"/>
    <mergeCell ref="C263:G263"/>
    <mergeCell ref="C264:G264"/>
    <mergeCell ref="A309:G309"/>
    <mergeCell ref="C311:G311"/>
    <mergeCell ref="C312:G312"/>
    <mergeCell ref="C313:G313"/>
    <mergeCell ref="C314:G314"/>
    <mergeCell ref="A342:G342"/>
    <mergeCell ref="C344:G344"/>
    <mergeCell ref="C345:G345"/>
    <mergeCell ref="C346:G346"/>
    <mergeCell ref="C347:G347"/>
    <mergeCell ref="A379:G379"/>
    <mergeCell ref="C381:G381"/>
    <mergeCell ref="C382:G382"/>
    <mergeCell ref="C383:G383"/>
    <mergeCell ref="C384:G384"/>
    <mergeCell ref="A437:G437"/>
    <mergeCell ref="C439:G439"/>
    <mergeCell ref="C440:G440"/>
    <mergeCell ref="C441:G441"/>
    <mergeCell ref="C442:G442"/>
    <mergeCell ref="A472:G472"/>
    <mergeCell ref="C474:G474"/>
    <mergeCell ref="C475:G475"/>
    <mergeCell ref="C476:G476"/>
    <mergeCell ref="C477:G477"/>
    <mergeCell ref="A527:G527"/>
    <mergeCell ref="C529:G529"/>
    <mergeCell ref="C530:G530"/>
    <mergeCell ref="C531:G531"/>
    <mergeCell ref="C532:G532"/>
    <mergeCell ref="A584:G584"/>
    <mergeCell ref="C586:G586"/>
    <mergeCell ref="C587:G587"/>
    <mergeCell ref="C588:G588"/>
    <mergeCell ref="C589:G589"/>
    <mergeCell ref="A616:G616"/>
    <mergeCell ref="C618:G618"/>
    <mergeCell ref="C619:G619"/>
    <mergeCell ref="C620:G620"/>
    <mergeCell ref="C621:G621"/>
    <mergeCell ref="A655:G655"/>
    <mergeCell ref="C657:G657"/>
    <mergeCell ref="C658:G658"/>
    <mergeCell ref="C659:G659"/>
    <mergeCell ref="C660:G660"/>
    <mergeCell ref="A689:G689"/>
    <mergeCell ref="C691:G691"/>
    <mergeCell ref="C692:G692"/>
    <mergeCell ref="C693:G693"/>
    <mergeCell ref="C694:G694"/>
    <mergeCell ref="A741:G741"/>
    <mergeCell ref="C743:G743"/>
    <mergeCell ref="C744:G744"/>
    <mergeCell ref="C745:G745"/>
    <mergeCell ref="C746:G746"/>
    <mergeCell ref="A791:G791"/>
    <mergeCell ref="C793:G793"/>
    <mergeCell ref="C794:G794"/>
    <mergeCell ref="C795:G795"/>
    <mergeCell ref="C796:G796"/>
    <mergeCell ref="A846:G846"/>
  </mergeCells>
  <printOptions/>
  <pageMargins left="0.5905511811023622" right="0.19685039370078738" top="0.39370078740157477" bottom="0.23622047244094485" header="0.3149606299212599" footer="0.23622047244094485"/>
  <pageSetup horizontalDpi="600" verticalDpi="600" orientation="portrait" paperSize="9" scale="98" r:id="rId1"/>
  <rowBreaks count="18" manualBreakCount="18">
    <brk id="52" max="255" man="1"/>
    <brk id="74" max="255" man="1"/>
    <brk id="112" max="255" man="1"/>
    <brk id="173" max="255" man="1"/>
    <brk id="209" max="255" man="1"/>
    <brk id="259" max="255" man="1"/>
    <brk id="309" max="255" man="1"/>
    <brk id="342" max="255" man="1"/>
    <brk id="379" max="255" man="1"/>
    <brk id="437" max="255" man="1"/>
    <brk id="472" max="255" man="1"/>
    <brk id="527" max="255" man="1"/>
    <brk id="584" max="255" man="1"/>
    <brk id="616" max="255" man="1"/>
    <brk id="655" max="255" man="1"/>
    <brk id="689" max="255" man="1"/>
    <brk id="741" max="255" man="1"/>
    <brk id="791" max="255" man="1"/>
  </rowBreaks>
</worksheet>
</file>

<file path=xl/worksheets/sheet5.xml><?xml version="1.0" encoding="utf-8"?>
<worksheet xmlns="http://schemas.openxmlformats.org/spreadsheetml/2006/main" xmlns:r="http://schemas.openxmlformats.org/officeDocument/2006/relationships">
  <dimension ref="A1:H59"/>
  <sheetViews>
    <sheetView tabSelected="1" view="pageBreakPreview" zoomScaleSheetLayoutView="100" zoomScalePageLayoutView="0" workbookViewId="0" topLeftCell="A38">
      <selection activeCell="C73" sqref="C73"/>
    </sheetView>
  </sheetViews>
  <sheetFormatPr defaultColWidth="9.140625" defaultRowHeight="12.75"/>
  <cols>
    <col min="1" max="1" width="9.7109375" style="0" customWidth="1"/>
    <col min="2" max="2" width="8.28125" style="0" customWidth="1"/>
    <col min="3" max="3" width="32.28125" style="0" customWidth="1"/>
    <col min="4" max="4" width="8.421875" style="0" customWidth="1"/>
    <col min="5" max="5" width="11.28125" style="55" customWidth="1"/>
    <col min="6" max="6" width="11.28125" style="0" customWidth="1"/>
    <col min="7" max="7" width="11.7109375" style="0" customWidth="1"/>
    <col min="8" max="8" width="40.7109375" style="0" hidden="1" customWidth="1"/>
  </cols>
  <sheetData>
    <row r="1" spans="1:7" ht="12.75" customHeight="1">
      <c r="A1" s="9" t="s">
        <v>342</v>
      </c>
      <c r="B1" s="3"/>
      <c r="C1" s="9" t="s">
        <v>154</v>
      </c>
      <c r="D1" s="3"/>
      <c r="E1" s="49"/>
      <c r="F1" s="3"/>
      <c r="G1" s="14" t="str">
        <f>UPPER("Bill of Quantities")</f>
        <v>BILL OF QUANTITIES</v>
      </c>
    </row>
    <row r="2" spans="1:7" ht="12.75" customHeight="1">
      <c r="A2" s="9">
        <f>IF(C2="","","CONTRACT TITLE: ")</f>
      </c>
      <c r="B2" s="9"/>
      <c r="C2" s="61"/>
      <c r="D2" s="61"/>
      <c r="E2" s="61"/>
      <c r="F2" s="61"/>
      <c r="G2" s="61"/>
    </row>
    <row r="3" spans="1:7" ht="12.75" customHeight="1">
      <c r="A3" s="9" t="str">
        <f>IF((B3&amp;C3)="","",UPPER("BILL:"))</f>
        <v>BILL:</v>
      </c>
      <c r="B3" s="3"/>
      <c r="C3" s="62" t="s">
        <v>502</v>
      </c>
      <c r="D3" s="62"/>
      <c r="E3" s="62"/>
      <c r="F3" s="62"/>
      <c r="G3" s="62"/>
    </row>
    <row r="4" spans="1:7" ht="12.75" customHeight="1" hidden="1">
      <c r="A4" s="9" t="str">
        <f>IF(C4="","","SERIES:")</f>
        <v>SERIES:</v>
      </c>
      <c r="B4" s="3"/>
      <c r="C4" s="62" t="s">
        <v>1751</v>
      </c>
      <c r="D4" s="62"/>
      <c r="E4" s="62"/>
      <c r="F4" s="62"/>
      <c r="G4" s="62"/>
    </row>
    <row r="5" spans="1:7" ht="12.75" customHeight="1">
      <c r="A5" s="9" t="str">
        <f>IF(C5="","","SECTION:")</f>
        <v>SECTION:</v>
      </c>
      <c r="B5" s="3"/>
      <c r="C5" s="63" t="s">
        <v>2238</v>
      </c>
      <c r="D5" s="63"/>
      <c r="E5" s="63"/>
      <c r="F5" s="63"/>
      <c r="G5" s="63"/>
    </row>
    <row r="6" spans="1:8" ht="28.5" customHeight="1">
      <c r="A6" s="2" t="s">
        <v>2</v>
      </c>
      <c r="B6" s="20" t="s">
        <v>1916</v>
      </c>
      <c r="C6" s="2" t="s">
        <v>152</v>
      </c>
      <c r="D6" s="2" t="s">
        <v>0</v>
      </c>
      <c r="E6" s="2" t="s">
        <v>1293</v>
      </c>
      <c r="F6" s="2" t="s">
        <v>640</v>
      </c>
      <c r="G6" s="2" t="s">
        <v>1426</v>
      </c>
      <c r="H6" s="18" t="s">
        <v>982</v>
      </c>
    </row>
    <row r="7" spans="1:7" ht="4.5" customHeight="1">
      <c r="A7" s="1"/>
      <c r="B7" s="1"/>
      <c r="C7" s="1"/>
      <c r="D7" s="1"/>
      <c r="E7" s="1"/>
      <c r="F7" s="1"/>
      <c r="G7" s="1"/>
    </row>
    <row r="8" spans="1:8" ht="33" customHeight="1">
      <c r="A8" s="15" t="s">
        <v>333</v>
      </c>
      <c r="B8" s="19" t="s">
        <v>1</v>
      </c>
      <c r="C8" s="12" t="s">
        <v>793</v>
      </c>
      <c r="D8" s="16" t="s">
        <v>1</v>
      </c>
      <c r="E8" s="52"/>
      <c r="F8" s="4"/>
      <c r="G8" s="4"/>
      <c r="H8" s="17" t="s">
        <v>334</v>
      </c>
    </row>
    <row r="9" spans="1:8" ht="21.75" customHeight="1">
      <c r="A9" s="15" t="s">
        <v>796</v>
      </c>
      <c r="B9" s="19" t="s">
        <v>1</v>
      </c>
      <c r="C9" s="5" t="s">
        <v>2532</v>
      </c>
      <c r="D9" s="16" t="s">
        <v>155</v>
      </c>
      <c r="E9" s="53">
        <v>1</v>
      </c>
      <c r="F9" s="36">
        <v>130000</v>
      </c>
      <c r="G9" s="4">
        <v>130000</v>
      </c>
      <c r="H9" s="17" t="s">
        <v>1573</v>
      </c>
    </row>
    <row r="10" spans="1:8" ht="21.75" customHeight="1">
      <c r="A10" s="15" t="s">
        <v>2064</v>
      </c>
      <c r="B10" s="19" t="s">
        <v>1</v>
      </c>
      <c r="C10" s="5" t="s">
        <v>797</v>
      </c>
      <c r="D10" s="16" t="s">
        <v>1430</v>
      </c>
      <c r="E10" s="54">
        <f>ROUND(G9,2)</f>
        <v>130000</v>
      </c>
      <c r="F10" s="35"/>
      <c r="G10" s="4"/>
      <c r="H10" s="17" t="s">
        <v>2237</v>
      </c>
    </row>
    <row r="11" spans="1:7" ht="12.75" customHeight="1">
      <c r="A11" s="8"/>
      <c r="B11" s="8"/>
      <c r="C11" s="8"/>
      <c r="D11" s="8"/>
      <c r="E11" s="51"/>
      <c r="F11" s="11"/>
      <c r="G11" s="11"/>
    </row>
    <row r="12" spans="1:7" ht="12.75" customHeight="1">
      <c r="A12" s="8"/>
      <c r="B12" s="8"/>
      <c r="C12" s="8"/>
      <c r="D12" s="8"/>
      <c r="E12" s="51"/>
      <c r="F12" s="11"/>
      <c r="G12" s="11"/>
    </row>
    <row r="13" spans="1:7" ht="12.75" customHeight="1">
      <c r="A13" s="8"/>
      <c r="B13" s="8"/>
      <c r="C13" s="8"/>
      <c r="D13" s="8"/>
      <c r="E13" s="51"/>
      <c r="F13" s="11"/>
      <c r="G13" s="11"/>
    </row>
    <row r="14" spans="1:7" ht="12.75" customHeight="1">
      <c r="A14" s="8"/>
      <c r="B14" s="8"/>
      <c r="C14" s="8"/>
      <c r="D14" s="8"/>
      <c r="E14" s="51"/>
      <c r="F14" s="11"/>
      <c r="G14" s="11"/>
    </row>
    <row r="15" spans="1:7" ht="12.75" customHeight="1">
      <c r="A15" s="8"/>
      <c r="B15" s="8"/>
      <c r="C15" s="8"/>
      <c r="D15" s="8"/>
      <c r="E15" s="51"/>
      <c r="F15" s="11"/>
      <c r="G15" s="11"/>
    </row>
    <row r="16" spans="1:7" ht="12.75" customHeight="1">
      <c r="A16" s="8"/>
      <c r="B16" s="8"/>
      <c r="C16" s="8"/>
      <c r="D16" s="8"/>
      <c r="E16" s="51"/>
      <c r="F16" s="11"/>
      <c r="G16" s="11"/>
    </row>
    <row r="17" spans="1:7" ht="12.75" customHeight="1">
      <c r="A17" s="8"/>
      <c r="B17" s="8"/>
      <c r="C17" s="8"/>
      <c r="D17" s="8"/>
      <c r="E17" s="51"/>
      <c r="F17" s="11"/>
      <c r="G17" s="11"/>
    </row>
    <row r="18" spans="1:7" ht="12.75" customHeight="1">
      <c r="A18" s="8"/>
      <c r="B18" s="8"/>
      <c r="C18" s="8"/>
      <c r="D18" s="8"/>
      <c r="E18" s="51"/>
      <c r="F18" s="11"/>
      <c r="G18" s="11"/>
    </row>
    <row r="19" spans="1:7" ht="12.75" customHeight="1">
      <c r="A19" s="8"/>
      <c r="B19" s="8"/>
      <c r="C19" s="8"/>
      <c r="D19" s="8"/>
      <c r="E19" s="51"/>
      <c r="F19" s="11"/>
      <c r="G19" s="11"/>
    </row>
    <row r="20" spans="1:7" ht="12.75" customHeight="1">
      <c r="A20" s="8"/>
      <c r="B20" s="8"/>
      <c r="C20" s="8"/>
      <c r="D20" s="8"/>
      <c r="E20" s="51"/>
      <c r="F20" s="11"/>
      <c r="G20" s="11"/>
    </row>
    <row r="21" spans="1:7" ht="12.75" customHeight="1">
      <c r="A21" s="8"/>
      <c r="B21" s="8"/>
      <c r="C21" s="8"/>
      <c r="D21" s="8"/>
      <c r="E21" s="51"/>
      <c r="F21" s="11"/>
      <c r="G21" s="11"/>
    </row>
    <row r="22" spans="1:7" ht="12.75" customHeight="1">
      <c r="A22" s="8"/>
      <c r="B22" s="8"/>
      <c r="C22" s="8"/>
      <c r="D22" s="8"/>
      <c r="E22" s="51"/>
      <c r="F22" s="11"/>
      <c r="G22" s="11"/>
    </row>
    <row r="23" spans="1:7" ht="12.75" customHeight="1">
      <c r="A23" s="8"/>
      <c r="B23" s="8"/>
      <c r="C23" s="8"/>
      <c r="D23" s="8"/>
      <c r="E23" s="51"/>
      <c r="F23" s="11"/>
      <c r="G23" s="11"/>
    </row>
    <row r="24" spans="1:7" ht="12.75" customHeight="1">
      <c r="A24" s="8"/>
      <c r="B24" s="8"/>
      <c r="C24" s="8"/>
      <c r="D24" s="8"/>
      <c r="E24" s="51"/>
      <c r="F24" s="11"/>
      <c r="G24" s="11"/>
    </row>
    <row r="25" spans="1:7" ht="12.75" customHeight="1">
      <c r="A25" s="8"/>
      <c r="B25" s="8"/>
      <c r="C25" s="8"/>
      <c r="D25" s="8"/>
      <c r="E25" s="51"/>
      <c r="F25" s="11"/>
      <c r="G25" s="11"/>
    </row>
    <row r="26" spans="1:7" ht="12.75" customHeight="1">
      <c r="A26" s="8"/>
      <c r="B26" s="8"/>
      <c r="C26" s="8"/>
      <c r="D26" s="8"/>
      <c r="E26" s="51"/>
      <c r="F26" s="11"/>
      <c r="G26" s="11"/>
    </row>
    <row r="27" spans="1:7" ht="12.75" customHeight="1">
      <c r="A27" s="8"/>
      <c r="B27" s="8"/>
      <c r="C27" s="8"/>
      <c r="D27" s="8"/>
      <c r="E27" s="51"/>
      <c r="F27" s="11"/>
      <c r="G27" s="11"/>
    </row>
    <row r="28" spans="1:7" ht="12.75" customHeight="1">
      <c r="A28" s="8"/>
      <c r="B28" s="8"/>
      <c r="C28" s="8"/>
      <c r="D28" s="8"/>
      <c r="E28" s="51"/>
      <c r="F28" s="11"/>
      <c r="G28" s="11"/>
    </row>
    <row r="29" spans="1:7" ht="12.75" customHeight="1">
      <c r="A29" s="8"/>
      <c r="B29" s="8"/>
      <c r="C29" s="8"/>
      <c r="D29" s="8"/>
      <c r="E29" s="51"/>
      <c r="F29" s="11"/>
      <c r="G29" s="11"/>
    </row>
    <row r="30" spans="1:7" ht="12.75" customHeight="1">
      <c r="A30" s="8"/>
      <c r="B30" s="8"/>
      <c r="C30" s="8"/>
      <c r="D30" s="8"/>
      <c r="E30" s="51"/>
      <c r="F30" s="11"/>
      <c r="G30" s="11"/>
    </row>
    <row r="31" spans="1:7" ht="12.75" customHeight="1">
      <c r="A31" s="8"/>
      <c r="B31" s="8"/>
      <c r="C31" s="8"/>
      <c r="D31" s="8"/>
      <c r="E31" s="51"/>
      <c r="F31" s="11"/>
      <c r="G31" s="11"/>
    </row>
    <row r="32" spans="1:7" ht="12.75" customHeight="1">
      <c r="A32" s="8"/>
      <c r="B32" s="8"/>
      <c r="C32" s="8"/>
      <c r="D32" s="8"/>
      <c r="E32" s="51"/>
      <c r="F32" s="11"/>
      <c r="G32" s="11"/>
    </row>
    <row r="33" spans="1:7" ht="12.75" customHeight="1">
      <c r="A33" s="8"/>
      <c r="B33" s="8"/>
      <c r="C33" s="8"/>
      <c r="D33" s="8"/>
      <c r="E33" s="51"/>
      <c r="F33" s="11"/>
      <c r="G33" s="11"/>
    </row>
    <row r="34" spans="1:7" ht="12.75" customHeight="1">
      <c r="A34" s="8"/>
      <c r="B34" s="8"/>
      <c r="C34" s="8"/>
      <c r="D34" s="8"/>
      <c r="E34" s="51"/>
      <c r="F34" s="11"/>
      <c r="G34" s="11"/>
    </row>
    <row r="35" spans="1:7" ht="12.75" customHeight="1">
      <c r="A35" s="8"/>
      <c r="B35" s="8"/>
      <c r="C35" s="8"/>
      <c r="D35" s="8"/>
      <c r="E35" s="51"/>
      <c r="F35" s="11"/>
      <c r="G35" s="11"/>
    </row>
    <row r="36" spans="1:7" ht="12.75" customHeight="1">
      <c r="A36" s="8"/>
      <c r="B36" s="8"/>
      <c r="C36" s="8"/>
      <c r="D36" s="8"/>
      <c r="E36" s="51"/>
      <c r="F36" s="11"/>
      <c r="G36" s="11"/>
    </row>
    <row r="37" spans="1:7" ht="12.75" customHeight="1">
      <c r="A37" s="8"/>
      <c r="B37" s="8"/>
      <c r="C37" s="8"/>
      <c r="D37" s="8"/>
      <c r="E37" s="51"/>
      <c r="F37" s="11"/>
      <c r="G37" s="11"/>
    </row>
    <row r="38" spans="1:7" ht="12.75" customHeight="1">
      <c r="A38" s="8"/>
      <c r="B38" s="8"/>
      <c r="C38" s="8"/>
      <c r="D38" s="8"/>
      <c r="E38" s="51"/>
      <c r="F38" s="11"/>
      <c r="G38" s="11"/>
    </row>
    <row r="39" spans="1:7" ht="12.75" customHeight="1">
      <c r="A39" s="8"/>
      <c r="B39" s="8"/>
      <c r="C39" s="8"/>
      <c r="D39" s="8"/>
      <c r="E39" s="51"/>
      <c r="F39" s="11"/>
      <c r="G39" s="11"/>
    </row>
    <row r="40" spans="1:7" ht="12.75" customHeight="1">
      <c r="A40" s="8"/>
      <c r="B40" s="8"/>
      <c r="C40" s="8"/>
      <c r="D40" s="8"/>
      <c r="E40" s="51"/>
      <c r="F40" s="11"/>
      <c r="G40" s="11"/>
    </row>
    <row r="41" spans="1:7" ht="12.75" customHeight="1">
      <c r="A41" s="8"/>
      <c r="B41" s="8"/>
      <c r="C41" s="8"/>
      <c r="D41" s="8"/>
      <c r="E41" s="51"/>
      <c r="F41" s="11"/>
      <c r="G41" s="11"/>
    </row>
    <row r="42" spans="1:7" ht="12.75" customHeight="1">
      <c r="A42" s="8"/>
      <c r="B42" s="8"/>
      <c r="C42" s="8"/>
      <c r="D42" s="8"/>
      <c r="E42" s="51"/>
      <c r="F42" s="11"/>
      <c r="G42" s="11"/>
    </row>
    <row r="43" spans="1:7" ht="12.75" customHeight="1">
      <c r="A43" s="8"/>
      <c r="B43" s="8"/>
      <c r="C43" s="8"/>
      <c r="D43" s="8"/>
      <c r="E43" s="51"/>
      <c r="F43" s="11"/>
      <c r="G43" s="11"/>
    </row>
    <row r="44" spans="1:7" ht="12.75" customHeight="1">
      <c r="A44" s="8"/>
      <c r="B44" s="8"/>
      <c r="C44" s="8"/>
      <c r="D44" s="8"/>
      <c r="E44" s="51"/>
      <c r="F44" s="11"/>
      <c r="G44" s="11"/>
    </row>
    <row r="45" spans="1:7" ht="12.75" customHeight="1">
      <c r="A45" s="8"/>
      <c r="B45" s="8"/>
      <c r="C45" s="8"/>
      <c r="D45" s="8"/>
      <c r="E45" s="51"/>
      <c r="F45" s="11"/>
      <c r="G45" s="11"/>
    </row>
    <row r="46" spans="1:7" ht="12.75" customHeight="1">
      <c r="A46" s="8"/>
      <c r="B46" s="8"/>
      <c r="C46" s="8"/>
      <c r="D46" s="8"/>
      <c r="E46" s="51"/>
      <c r="F46" s="11"/>
      <c r="G46" s="11"/>
    </row>
    <row r="47" spans="1:7" ht="12.75" customHeight="1">
      <c r="A47" s="8"/>
      <c r="B47" s="8"/>
      <c r="C47" s="8"/>
      <c r="D47" s="8"/>
      <c r="E47" s="51"/>
      <c r="F47" s="11"/>
      <c r="G47" s="11"/>
    </row>
    <row r="48" spans="1:7" ht="12.75" customHeight="1">
      <c r="A48" s="8"/>
      <c r="B48" s="8"/>
      <c r="C48" s="8"/>
      <c r="D48" s="8"/>
      <c r="E48" s="51"/>
      <c r="F48" s="11"/>
      <c r="G48" s="11"/>
    </row>
    <row r="49" spans="1:7" ht="12.75" customHeight="1">
      <c r="A49" s="8"/>
      <c r="B49" s="8"/>
      <c r="C49" s="8"/>
      <c r="D49" s="8"/>
      <c r="E49" s="51"/>
      <c r="F49" s="11"/>
      <c r="G49" s="11"/>
    </row>
    <row r="50" spans="1:7" ht="12.75" customHeight="1">
      <c r="A50" s="8"/>
      <c r="B50" s="8"/>
      <c r="C50" s="8"/>
      <c r="D50" s="8"/>
      <c r="E50" s="51"/>
      <c r="F50" s="11"/>
      <c r="G50" s="11"/>
    </row>
    <row r="51" spans="1:7" ht="12.75" customHeight="1">
      <c r="A51" s="8"/>
      <c r="B51" s="8"/>
      <c r="C51" s="8"/>
      <c r="D51" s="8"/>
      <c r="E51" s="51"/>
      <c r="F51" s="11"/>
      <c r="G51" s="11"/>
    </row>
    <row r="52" spans="1:7" ht="12.75" customHeight="1">
      <c r="A52" s="8"/>
      <c r="B52" s="8"/>
      <c r="C52" s="8"/>
      <c r="D52" s="8"/>
      <c r="E52" s="51"/>
      <c r="F52" s="11"/>
      <c r="G52" s="11"/>
    </row>
    <row r="53" spans="1:7" ht="12.75" customHeight="1">
      <c r="A53" s="8"/>
      <c r="B53" s="8"/>
      <c r="C53" s="8"/>
      <c r="D53" s="8"/>
      <c r="E53" s="51"/>
      <c r="F53" s="11"/>
      <c r="G53" s="11"/>
    </row>
    <row r="54" spans="1:7" ht="12.75" customHeight="1">
      <c r="A54" s="8"/>
      <c r="B54" s="8"/>
      <c r="C54" s="8"/>
      <c r="D54" s="8"/>
      <c r="E54" s="51"/>
      <c r="F54" s="11"/>
      <c r="G54" s="11"/>
    </row>
    <row r="55" spans="1:7" ht="12.75" customHeight="1">
      <c r="A55" s="8"/>
      <c r="B55" s="8"/>
      <c r="C55" s="8"/>
      <c r="D55" s="8"/>
      <c r="E55" s="51"/>
      <c r="F55" s="11"/>
      <c r="G55" s="11"/>
    </row>
    <row r="56" spans="1:7" ht="12" customHeight="1">
      <c r="A56" s="8"/>
      <c r="B56" s="8"/>
      <c r="C56" s="8"/>
      <c r="D56" s="8"/>
      <c r="E56" s="51"/>
      <c r="F56" s="11"/>
      <c r="G56" s="11"/>
    </row>
    <row r="57" spans="1:7" ht="18" customHeight="1">
      <c r="A57" s="26" t="str">
        <f>"TOTAL FOR "&amp;UPPER("Section")&amp;"  5.1 CARRIED FORWARD TO SUMMARY"</f>
        <v>TOTAL FOR SECTION  5.1 CARRIED FORWARD TO SUMMARY</v>
      </c>
      <c r="B57" s="7"/>
      <c r="C57" s="7"/>
      <c r="D57" s="7"/>
      <c r="E57" s="50"/>
      <c r="F57" s="27"/>
      <c r="G57" s="25"/>
    </row>
    <row r="58" ht="0.75" customHeight="1"/>
    <row r="59" spans="1:7" ht="15.75" customHeight="1">
      <c r="A59" s="64" t="s">
        <v>977</v>
      </c>
      <c r="B59" s="64"/>
      <c r="C59" s="64"/>
      <c r="D59" s="64"/>
      <c r="E59" s="64"/>
      <c r="F59" s="64"/>
      <c r="G59" s="64"/>
    </row>
  </sheetData>
  <sheetProtection/>
  <mergeCells count="5">
    <mergeCell ref="C2:G2"/>
    <mergeCell ref="C3:G3"/>
    <mergeCell ref="C4:G4"/>
    <mergeCell ref="C5:G5"/>
    <mergeCell ref="A59:G59"/>
  </mergeCells>
  <printOptions/>
  <pageMargins left="0.5905511811023622" right="0.19685039370078738" top="0.39370078740157477" bottom="0.23622047244094485" header="0.3149606299212599" footer="0.2362204724409448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9"/>
  <sheetViews>
    <sheetView tabSelected="1" view="pageBreakPreview" zoomScaleSheetLayoutView="100" zoomScalePageLayoutView="0" workbookViewId="0" topLeftCell="A1">
      <selection activeCell="C73" sqref="C73"/>
    </sheetView>
  </sheetViews>
  <sheetFormatPr defaultColWidth="9.140625" defaultRowHeight="12.75"/>
  <cols>
    <col min="1" max="2" width="8.28125" style="0" customWidth="1"/>
    <col min="3" max="3" width="32.28125" style="0" customWidth="1"/>
    <col min="4" max="4" width="8.421875" style="0" customWidth="1"/>
    <col min="5" max="6" width="11.28125" style="0" customWidth="1"/>
    <col min="7" max="7" width="11.7109375" style="0" customWidth="1"/>
    <col min="8" max="8" width="40.7109375" style="0" hidden="1" customWidth="1"/>
  </cols>
  <sheetData>
    <row r="1" spans="1:7" ht="12.75" customHeight="1">
      <c r="A1" s="9" t="s">
        <v>342</v>
      </c>
      <c r="B1" s="3"/>
      <c r="C1" s="9" t="s">
        <v>154</v>
      </c>
      <c r="D1" s="3"/>
      <c r="E1" s="3"/>
      <c r="F1" s="3"/>
      <c r="G1" s="14" t="str">
        <f>UPPER("Bill of Quantities")</f>
        <v>BILL OF QUANTITIES</v>
      </c>
    </row>
    <row r="2" spans="1:7" ht="12.75" customHeight="1">
      <c r="A2" s="9"/>
      <c r="B2" s="9"/>
      <c r="C2" s="61"/>
      <c r="D2" s="61"/>
      <c r="E2" s="61"/>
      <c r="F2" s="61"/>
      <c r="G2" s="61"/>
    </row>
    <row r="3" spans="1:7" ht="12.75" customHeight="1">
      <c r="A3" s="9" t="str">
        <f>IF((B3&amp;C3)="","",UPPER("BILL:"))</f>
        <v>BILL:</v>
      </c>
      <c r="B3" s="3"/>
      <c r="C3" s="62" t="s">
        <v>1752</v>
      </c>
      <c r="D3" s="62"/>
      <c r="E3" s="62"/>
      <c r="F3" s="62"/>
      <c r="G3" s="62"/>
    </row>
    <row r="4" spans="1:7" ht="12.75" customHeight="1">
      <c r="A4" s="24"/>
      <c r="B4" s="24"/>
      <c r="C4" s="24"/>
      <c r="D4" s="24"/>
      <c r="E4" s="24"/>
      <c r="F4" s="24"/>
      <c r="G4" s="24"/>
    </row>
    <row r="5" spans="1:7" ht="28.5" customHeight="1">
      <c r="A5" s="33" t="s">
        <v>2533</v>
      </c>
      <c r="B5" s="67" t="s">
        <v>152</v>
      </c>
      <c r="C5" s="68"/>
      <c r="D5" s="68"/>
      <c r="E5" s="68"/>
      <c r="F5" s="69"/>
      <c r="G5" s="2" t="s">
        <v>1426</v>
      </c>
    </row>
    <row r="6" spans="1:7" ht="18.75" customHeight="1">
      <c r="A6" s="32" t="s">
        <v>1413</v>
      </c>
      <c r="B6" s="70" t="s">
        <v>1130</v>
      </c>
      <c r="C6" s="71"/>
      <c r="D6" s="71"/>
      <c r="E6" s="71"/>
      <c r="F6" s="72"/>
      <c r="G6" s="37"/>
    </row>
    <row r="7" spans="1:7" ht="18" customHeight="1">
      <c r="A7" s="73" t="str">
        <f>UPPER("Bill of Quantities 1 TOTAL: ")</f>
        <v>BILL OF QUANTITIES 1 TOTAL: </v>
      </c>
      <c r="B7" s="74"/>
      <c r="C7" s="74"/>
      <c r="D7" s="74"/>
      <c r="E7" s="74"/>
      <c r="F7" s="75"/>
      <c r="G7" s="34"/>
    </row>
    <row r="59" spans="1:7" ht="15.75" customHeight="1">
      <c r="A59" s="64" t="s">
        <v>1574</v>
      </c>
      <c r="B59" s="64"/>
      <c r="C59" s="64"/>
      <c r="D59" s="64"/>
      <c r="E59" s="64"/>
      <c r="F59" s="64"/>
      <c r="G59" s="64"/>
    </row>
  </sheetData>
  <sheetProtection/>
  <mergeCells count="6">
    <mergeCell ref="A59:G59"/>
    <mergeCell ref="C2:G2"/>
    <mergeCell ref="C3:G3"/>
    <mergeCell ref="B5:F5"/>
    <mergeCell ref="B6:F6"/>
    <mergeCell ref="A7:F7"/>
  </mergeCells>
  <printOptions/>
  <pageMargins left="0.5905511811023622" right="0.19685039370078738" top="0.39370078740157477" bottom="0.23622047244094485" header="0.3149606299212599" footer="0.2362204724409448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57"/>
  <sheetViews>
    <sheetView tabSelected="1" view="pageBreakPreview" zoomScaleSheetLayoutView="100" zoomScalePageLayoutView="0" workbookViewId="0" topLeftCell="A1">
      <selection activeCell="C73" sqref="C73"/>
    </sheetView>
  </sheetViews>
  <sheetFormatPr defaultColWidth="9.140625" defaultRowHeight="12.75"/>
  <cols>
    <col min="1" max="2" width="8.28125" style="0" customWidth="1"/>
    <col min="3" max="3" width="32.28125" style="0" customWidth="1"/>
    <col min="4" max="4" width="8.421875" style="0" customWidth="1"/>
    <col min="5" max="6" width="11.28125" style="0" customWidth="1"/>
    <col min="7" max="7" width="11.7109375" style="0" customWidth="1"/>
    <col min="8" max="8" width="40.7109375" style="0" hidden="1" customWidth="1"/>
  </cols>
  <sheetData>
    <row r="1" spans="1:7" ht="12.75" customHeight="1">
      <c r="A1" s="9" t="s">
        <v>342</v>
      </c>
      <c r="B1" s="3"/>
      <c r="C1" s="9" t="s">
        <v>154</v>
      </c>
      <c r="D1" s="3"/>
      <c r="E1" s="3"/>
      <c r="F1" s="3"/>
      <c r="G1" s="14" t="str">
        <f>UPPER("Bill of Quantities")</f>
        <v>BILL OF QUANTITIES</v>
      </c>
    </row>
    <row r="2" spans="1:7" ht="12.75" customHeight="1">
      <c r="A2" s="9"/>
      <c r="B2" s="9"/>
      <c r="C2" s="61"/>
      <c r="D2" s="61"/>
      <c r="E2" s="61"/>
      <c r="F2" s="61"/>
      <c r="G2" s="61"/>
    </row>
    <row r="3" spans="1:7" ht="12.75" customHeight="1">
      <c r="A3" s="9" t="str">
        <f>IF((B3&amp;C3)="","",UPPER("BILL:"))</f>
        <v>BILL:</v>
      </c>
      <c r="B3" s="3"/>
      <c r="C3" s="62" t="s">
        <v>2088</v>
      </c>
      <c r="D3" s="62"/>
      <c r="E3" s="62"/>
      <c r="F3" s="62"/>
      <c r="G3" s="62"/>
    </row>
    <row r="4" spans="1:7" ht="12.75" customHeight="1">
      <c r="A4" s="24"/>
      <c r="B4" s="24"/>
      <c r="C4" s="24"/>
      <c r="D4" s="24"/>
      <c r="E4" s="24"/>
      <c r="F4" s="24"/>
      <c r="G4" s="24"/>
    </row>
    <row r="5" spans="1:7" ht="28.5" customHeight="1">
      <c r="A5" s="33" t="s">
        <v>2533</v>
      </c>
      <c r="B5" s="67" t="s">
        <v>152</v>
      </c>
      <c r="C5" s="68"/>
      <c r="D5" s="68"/>
      <c r="E5" s="68"/>
      <c r="F5" s="69"/>
      <c r="G5" s="2" t="s">
        <v>1426</v>
      </c>
    </row>
    <row r="6" spans="1:7" ht="18.75" customHeight="1">
      <c r="A6" s="32" t="s">
        <v>138</v>
      </c>
      <c r="B6" s="70" t="s">
        <v>2236</v>
      </c>
      <c r="C6" s="71"/>
      <c r="D6" s="71"/>
      <c r="E6" s="71"/>
      <c r="F6" s="72"/>
      <c r="G6" s="37"/>
    </row>
    <row r="7" spans="1:7" ht="18.75" customHeight="1">
      <c r="A7" s="32" t="s">
        <v>798</v>
      </c>
      <c r="B7" s="70" t="s">
        <v>1575</v>
      </c>
      <c r="C7" s="71"/>
      <c r="D7" s="71"/>
      <c r="E7" s="71"/>
      <c r="F7" s="72"/>
      <c r="G7" s="37"/>
    </row>
    <row r="8" spans="1:7" ht="18.75" customHeight="1">
      <c r="A8" s="32" t="s">
        <v>1416</v>
      </c>
      <c r="B8" s="70" t="s">
        <v>1743</v>
      </c>
      <c r="C8" s="71"/>
      <c r="D8" s="71"/>
      <c r="E8" s="71"/>
      <c r="F8" s="72"/>
      <c r="G8" s="37"/>
    </row>
    <row r="9" spans="1:7" ht="18.75" customHeight="1">
      <c r="A9" s="32" t="s">
        <v>2063</v>
      </c>
      <c r="B9" s="70" t="s">
        <v>1908</v>
      </c>
      <c r="C9" s="71"/>
      <c r="D9" s="71"/>
      <c r="E9" s="71"/>
      <c r="F9" s="72"/>
      <c r="G9" s="37"/>
    </row>
    <row r="10" spans="1:7" ht="18.75" customHeight="1">
      <c r="A10" s="32" t="s">
        <v>139</v>
      </c>
      <c r="B10" s="70" t="s">
        <v>637</v>
      </c>
      <c r="C10" s="71"/>
      <c r="D10" s="71"/>
      <c r="E10" s="71"/>
      <c r="F10" s="72"/>
      <c r="G10" s="37"/>
    </row>
    <row r="11" spans="1:7" ht="18.75" customHeight="1">
      <c r="A11" s="32" t="s">
        <v>799</v>
      </c>
      <c r="B11" s="70" t="s">
        <v>636</v>
      </c>
      <c r="C11" s="71"/>
      <c r="D11" s="71"/>
      <c r="E11" s="71"/>
      <c r="F11" s="72"/>
      <c r="G11" s="37"/>
    </row>
    <row r="12" spans="1:7" ht="18" customHeight="1">
      <c r="A12" s="73" t="str">
        <f>UPPER("Bill of Quantities 2 TOTAL: ")</f>
        <v>BILL OF QUANTITIES 2 TOTAL: </v>
      </c>
      <c r="B12" s="74"/>
      <c r="C12" s="74"/>
      <c r="D12" s="74"/>
      <c r="E12" s="74"/>
      <c r="F12" s="75"/>
      <c r="G12" s="34"/>
    </row>
    <row r="56" ht="6.75" customHeight="1"/>
    <row r="57" spans="1:7" ht="15.75" customHeight="1">
      <c r="A57" s="64" t="s">
        <v>2345</v>
      </c>
      <c r="B57" s="64"/>
      <c r="C57" s="64"/>
      <c r="D57" s="64"/>
      <c r="E57" s="64"/>
      <c r="F57" s="64"/>
      <c r="G57" s="64"/>
    </row>
  </sheetData>
  <sheetProtection/>
  <mergeCells count="11">
    <mergeCell ref="C2:G2"/>
    <mergeCell ref="C3:G3"/>
    <mergeCell ref="B5:F5"/>
    <mergeCell ref="B6:F6"/>
    <mergeCell ref="B7:F7"/>
    <mergeCell ref="A57:G57"/>
    <mergeCell ref="B8:F8"/>
    <mergeCell ref="B9:F9"/>
    <mergeCell ref="B10:F10"/>
    <mergeCell ref="B11:F11"/>
    <mergeCell ref="A12:F12"/>
  </mergeCells>
  <printOptions/>
  <pageMargins left="0.5905511811023622" right="0.19685039370078738" top="0.39370078740157477" bottom="0.23622047244094485" header="0.3149606299212599" footer="0.2362204724409448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52"/>
  <sheetViews>
    <sheetView tabSelected="1" view="pageBreakPreview" zoomScaleSheetLayoutView="100" zoomScalePageLayoutView="0" workbookViewId="0" topLeftCell="A1">
      <selection activeCell="C73" sqref="C73"/>
    </sheetView>
  </sheetViews>
  <sheetFormatPr defaultColWidth="9.140625" defaultRowHeight="12.75"/>
  <cols>
    <col min="1" max="2" width="8.28125" style="0" customWidth="1"/>
    <col min="3" max="3" width="32.28125" style="0" customWidth="1"/>
    <col min="4" max="4" width="8.421875" style="0" customWidth="1"/>
    <col min="5" max="6" width="11.28125" style="0" customWidth="1"/>
    <col min="7" max="7" width="11.7109375" style="0" customWidth="1"/>
    <col min="8" max="8" width="40.7109375" style="0" hidden="1" customWidth="1"/>
  </cols>
  <sheetData>
    <row r="1" spans="1:7" ht="12.75" customHeight="1">
      <c r="A1" s="9" t="s">
        <v>342</v>
      </c>
      <c r="B1" s="3"/>
      <c r="C1" s="9" t="s">
        <v>154</v>
      </c>
      <c r="D1" s="3"/>
      <c r="E1" s="3"/>
      <c r="F1" s="3"/>
      <c r="G1" s="14" t="str">
        <f>UPPER("Bill of Quantities")</f>
        <v>BILL OF QUANTITIES</v>
      </c>
    </row>
    <row r="2" spans="1:7" ht="12.75" customHeight="1">
      <c r="A2" s="9"/>
      <c r="B2" s="9"/>
      <c r="C2" s="61"/>
      <c r="D2" s="61"/>
      <c r="E2" s="61"/>
      <c r="F2" s="61"/>
      <c r="G2" s="61"/>
    </row>
    <row r="3" spans="1:7" ht="12.75" customHeight="1">
      <c r="A3" s="9" t="str">
        <f>IF((B3&amp;C3)="","",UPPER("BILL:"))</f>
        <v>BILL:</v>
      </c>
      <c r="B3" s="3"/>
      <c r="C3" s="62" t="s">
        <v>22</v>
      </c>
      <c r="D3" s="62"/>
      <c r="E3" s="62"/>
      <c r="F3" s="62"/>
      <c r="G3" s="62"/>
    </row>
    <row r="4" spans="1:7" ht="12.75" customHeight="1">
      <c r="A4" s="24"/>
      <c r="B4" s="24"/>
      <c r="C4" s="24"/>
      <c r="D4" s="24"/>
      <c r="E4" s="24"/>
      <c r="F4" s="24"/>
      <c r="G4" s="24"/>
    </row>
    <row r="5" spans="1:7" ht="28.5" customHeight="1">
      <c r="A5" s="33" t="s">
        <v>2533</v>
      </c>
      <c r="B5" s="67" t="s">
        <v>152</v>
      </c>
      <c r="C5" s="68"/>
      <c r="D5" s="68"/>
      <c r="E5" s="68"/>
      <c r="F5" s="69"/>
      <c r="G5" s="2" t="s">
        <v>1426</v>
      </c>
    </row>
    <row r="6" spans="1:7" ht="18.75" customHeight="1">
      <c r="A6" s="32" t="s">
        <v>1417</v>
      </c>
      <c r="B6" s="70" t="s">
        <v>2066</v>
      </c>
      <c r="C6" s="71"/>
      <c r="D6" s="71"/>
      <c r="E6" s="71"/>
      <c r="F6" s="72"/>
      <c r="G6" s="37"/>
    </row>
    <row r="7" spans="1:7" ht="18.75" customHeight="1">
      <c r="A7" s="32" t="s">
        <v>2065</v>
      </c>
      <c r="B7" s="70" t="s">
        <v>1576</v>
      </c>
      <c r="C7" s="71"/>
      <c r="D7" s="71"/>
      <c r="E7" s="71"/>
      <c r="F7" s="72"/>
      <c r="G7" s="37"/>
    </row>
    <row r="8" spans="1:7" ht="18.75" customHeight="1">
      <c r="A8" s="32" t="s">
        <v>140</v>
      </c>
      <c r="B8" s="70" t="s">
        <v>1745</v>
      </c>
      <c r="C8" s="71"/>
      <c r="D8" s="71"/>
      <c r="E8" s="71"/>
      <c r="F8" s="72"/>
      <c r="G8" s="37"/>
    </row>
    <row r="9" spans="1:7" ht="18.75" customHeight="1">
      <c r="A9" s="32" t="s">
        <v>795</v>
      </c>
      <c r="B9" s="70" t="s">
        <v>2067</v>
      </c>
      <c r="C9" s="71"/>
      <c r="D9" s="71"/>
      <c r="E9" s="71"/>
      <c r="F9" s="72"/>
      <c r="G9" s="37"/>
    </row>
    <row r="10" spans="1:7" ht="18.75" customHeight="1">
      <c r="A10" s="32" t="s">
        <v>1415</v>
      </c>
      <c r="B10" s="70" t="s">
        <v>1909</v>
      </c>
      <c r="C10" s="71"/>
      <c r="D10" s="71"/>
      <c r="E10" s="71"/>
      <c r="F10" s="72"/>
      <c r="G10" s="37"/>
    </row>
    <row r="11" spans="1:7" ht="18.75" customHeight="1">
      <c r="A11" s="32" t="s">
        <v>2068</v>
      </c>
      <c r="B11" s="70" t="s">
        <v>1572</v>
      </c>
      <c r="C11" s="71"/>
      <c r="D11" s="71"/>
      <c r="E11" s="71"/>
      <c r="F11" s="72"/>
      <c r="G11" s="37"/>
    </row>
    <row r="12" spans="1:7" ht="18.75" customHeight="1">
      <c r="A12" s="32" t="s">
        <v>141</v>
      </c>
      <c r="B12" s="70" t="s">
        <v>978</v>
      </c>
      <c r="C12" s="71"/>
      <c r="D12" s="71"/>
      <c r="E12" s="71"/>
      <c r="F12" s="72"/>
      <c r="G12" s="37"/>
    </row>
    <row r="13" spans="1:7" ht="18.75" customHeight="1">
      <c r="A13" s="32" t="s">
        <v>801</v>
      </c>
      <c r="B13" s="70" t="s">
        <v>2400</v>
      </c>
      <c r="C13" s="71"/>
      <c r="D13" s="71"/>
      <c r="E13" s="71"/>
      <c r="F13" s="72"/>
      <c r="G13" s="37"/>
    </row>
    <row r="14" spans="1:7" ht="18.75" customHeight="1">
      <c r="A14" s="32" t="s">
        <v>1418</v>
      </c>
      <c r="B14" s="70" t="s">
        <v>1577</v>
      </c>
      <c r="C14" s="71"/>
      <c r="D14" s="71"/>
      <c r="E14" s="71"/>
      <c r="F14" s="72"/>
      <c r="G14" s="37"/>
    </row>
    <row r="15" spans="1:7" ht="18.75" customHeight="1">
      <c r="A15" s="32" t="s">
        <v>2240</v>
      </c>
      <c r="B15" s="70" t="s">
        <v>2069</v>
      </c>
      <c r="C15" s="71"/>
      <c r="D15" s="71"/>
      <c r="E15" s="71"/>
      <c r="F15" s="72"/>
      <c r="G15" s="37"/>
    </row>
    <row r="16" spans="1:7" ht="18.75" customHeight="1">
      <c r="A16" s="32" t="s">
        <v>335</v>
      </c>
      <c r="B16" s="70" t="s">
        <v>976</v>
      </c>
      <c r="C16" s="71"/>
      <c r="D16" s="71"/>
      <c r="E16" s="71"/>
      <c r="F16" s="72"/>
      <c r="G16" s="37"/>
    </row>
    <row r="17" spans="1:7" ht="18.75" customHeight="1">
      <c r="A17" s="32" t="s">
        <v>1131</v>
      </c>
      <c r="B17" s="70" t="s">
        <v>979</v>
      </c>
      <c r="C17" s="71"/>
      <c r="D17" s="71"/>
      <c r="E17" s="71"/>
      <c r="F17" s="72"/>
      <c r="G17" s="37"/>
    </row>
    <row r="18" spans="1:7" ht="18.75" customHeight="1">
      <c r="A18" s="32" t="s">
        <v>1740</v>
      </c>
      <c r="B18" s="70" t="s">
        <v>142</v>
      </c>
      <c r="C18" s="71"/>
      <c r="D18" s="71"/>
      <c r="E18" s="71"/>
      <c r="F18" s="72"/>
      <c r="G18" s="37"/>
    </row>
    <row r="19" spans="1:7" ht="18.75" customHeight="1">
      <c r="A19" s="32" t="s">
        <v>2401</v>
      </c>
      <c r="B19" s="70" t="s">
        <v>2070</v>
      </c>
      <c r="C19" s="71"/>
      <c r="D19" s="71"/>
      <c r="E19" s="71"/>
      <c r="F19" s="72"/>
      <c r="G19" s="37"/>
    </row>
    <row r="20" spans="1:7" ht="18.75" customHeight="1">
      <c r="A20" s="32" t="s">
        <v>503</v>
      </c>
      <c r="B20" s="70" t="s">
        <v>1744</v>
      </c>
      <c r="C20" s="71"/>
      <c r="D20" s="71"/>
      <c r="E20" s="71"/>
      <c r="F20" s="72"/>
      <c r="G20" s="37"/>
    </row>
    <row r="21" spans="1:7" ht="18.75" customHeight="1">
      <c r="A21" s="32" t="s">
        <v>1132</v>
      </c>
      <c r="B21" s="70" t="s">
        <v>1741</v>
      </c>
      <c r="C21" s="71"/>
      <c r="D21" s="71"/>
      <c r="E21" s="71"/>
      <c r="F21" s="72"/>
      <c r="G21" s="37"/>
    </row>
    <row r="22" spans="1:7" ht="18.75" customHeight="1">
      <c r="A22" s="32" t="s">
        <v>1747</v>
      </c>
      <c r="B22" s="70" t="s">
        <v>1910</v>
      </c>
      <c r="C22" s="71"/>
      <c r="D22" s="71"/>
      <c r="E22" s="71"/>
      <c r="F22" s="72"/>
      <c r="G22" s="37"/>
    </row>
    <row r="23" spans="1:7" ht="18" customHeight="1">
      <c r="A23" s="73" t="str">
        <f>UPPER("Bill of Quantities 3 TOTAL: ")</f>
        <v>BILL OF QUANTITIES 3 TOTAL: </v>
      </c>
      <c r="B23" s="74"/>
      <c r="C23" s="74"/>
      <c r="D23" s="74"/>
      <c r="E23" s="74"/>
      <c r="F23" s="75"/>
      <c r="G23" s="34"/>
    </row>
    <row r="51" ht="6" customHeight="1"/>
    <row r="52" spans="1:7" ht="15.75" customHeight="1">
      <c r="A52" s="64" t="s">
        <v>980</v>
      </c>
      <c r="B52" s="64"/>
      <c r="C52" s="64"/>
      <c r="D52" s="64"/>
      <c r="E52" s="64"/>
      <c r="F52" s="64"/>
      <c r="G52" s="64"/>
    </row>
  </sheetData>
  <sheetProtection/>
  <mergeCells count="22">
    <mergeCell ref="C2:G2"/>
    <mergeCell ref="C3:G3"/>
    <mergeCell ref="B5:F5"/>
    <mergeCell ref="B6:F6"/>
    <mergeCell ref="B7:F7"/>
    <mergeCell ref="B8:F8"/>
    <mergeCell ref="B9:F9"/>
    <mergeCell ref="B10:F10"/>
    <mergeCell ref="B11:F11"/>
    <mergeCell ref="B12:F12"/>
    <mergeCell ref="B13:F13"/>
    <mergeCell ref="B14:F14"/>
    <mergeCell ref="B15:F15"/>
    <mergeCell ref="B16:F16"/>
    <mergeCell ref="B17:F17"/>
    <mergeCell ref="A23:F23"/>
    <mergeCell ref="A52:G52"/>
    <mergeCell ref="B18:F18"/>
    <mergeCell ref="B19:F19"/>
    <mergeCell ref="B20:F20"/>
    <mergeCell ref="B21:F21"/>
    <mergeCell ref="B22:F22"/>
  </mergeCells>
  <printOptions/>
  <pageMargins left="0.5905511811023622" right="0.19685039370078738" top="0.39370078740157477" bottom="0.23622047244094485" header="0.3149606299212599" footer="0.2362204724409448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55"/>
  <sheetViews>
    <sheetView tabSelected="1" view="pageBreakPreview" zoomScaleSheetLayoutView="100" zoomScalePageLayoutView="0" workbookViewId="0" topLeftCell="A1">
      <selection activeCell="C73" sqref="C73"/>
    </sheetView>
  </sheetViews>
  <sheetFormatPr defaultColWidth="9.140625" defaultRowHeight="12.75"/>
  <cols>
    <col min="1" max="2" width="8.28125" style="0" customWidth="1"/>
    <col min="3" max="3" width="32.28125" style="0" customWidth="1"/>
    <col min="4" max="4" width="8.421875" style="0" customWidth="1"/>
    <col min="5" max="6" width="11.28125" style="0" customWidth="1"/>
    <col min="7" max="7" width="11.7109375" style="0" customWidth="1"/>
    <col min="8" max="8" width="40.7109375" style="0" hidden="1" customWidth="1"/>
  </cols>
  <sheetData>
    <row r="1" spans="1:7" ht="12.75" customHeight="1">
      <c r="A1" s="9" t="s">
        <v>342</v>
      </c>
      <c r="B1" s="3"/>
      <c r="C1" s="9" t="s">
        <v>154</v>
      </c>
      <c r="D1" s="3"/>
      <c r="E1" s="3"/>
      <c r="F1" s="3"/>
      <c r="G1" s="14" t="str">
        <f>UPPER("Bill of Quantities")</f>
        <v>BILL OF QUANTITIES</v>
      </c>
    </row>
    <row r="2" spans="1:7" ht="12.75" customHeight="1">
      <c r="A2" s="9"/>
      <c r="B2" s="9"/>
      <c r="C2" s="61"/>
      <c r="D2" s="61"/>
      <c r="E2" s="61"/>
      <c r="F2" s="61"/>
      <c r="G2" s="61"/>
    </row>
    <row r="3" spans="1:7" ht="12.75" customHeight="1">
      <c r="A3" s="9" t="str">
        <f>IF((B3&amp;C3)="","",UPPER("BILL:"))</f>
        <v>BILL:</v>
      </c>
      <c r="B3" s="3"/>
      <c r="C3" s="62" t="s">
        <v>276</v>
      </c>
      <c r="D3" s="62"/>
      <c r="E3" s="62"/>
      <c r="F3" s="62"/>
      <c r="G3" s="62"/>
    </row>
    <row r="4" spans="1:7" ht="12.75" customHeight="1">
      <c r="A4" s="24"/>
      <c r="B4" s="24"/>
      <c r="C4" s="24"/>
      <c r="D4" s="24"/>
      <c r="E4" s="24"/>
      <c r="F4" s="24"/>
      <c r="G4" s="24"/>
    </row>
    <row r="5" spans="1:7" ht="28.5" customHeight="1">
      <c r="A5" s="33" t="s">
        <v>2533</v>
      </c>
      <c r="B5" s="67" t="s">
        <v>152</v>
      </c>
      <c r="C5" s="68"/>
      <c r="D5" s="68"/>
      <c r="E5" s="68"/>
      <c r="F5" s="69"/>
      <c r="G5" s="2" t="s">
        <v>1426</v>
      </c>
    </row>
    <row r="6" spans="1:7" ht="18.75" customHeight="1">
      <c r="A6" s="32" t="s">
        <v>143</v>
      </c>
      <c r="B6" s="70" t="s">
        <v>800</v>
      </c>
      <c r="C6" s="71"/>
      <c r="D6" s="71"/>
      <c r="E6" s="71"/>
      <c r="F6" s="72"/>
      <c r="G6" s="37"/>
    </row>
    <row r="7" spans="1:7" ht="18.75" customHeight="1">
      <c r="A7" s="32" t="s">
        <v>803</v>
      </c>
      <c r="B7" s="70" t="s">
        <v>501</v>
      </c>
      <c r="C7" s="71"/>
      <c r="D7" s="71"/>
      <c r="E7" s="71"/>
      <c r="F7" s="72"/>
      <c r="G7" s="37"/>
    </row>
    <row r="8" spans="1:7" ht="18.75" customHeight="1">
      <c r="A8" s="32" t="s">
        <v>1420</v>
      </c>
      <c r="B8" s="70" t="s">
        <v>1287</v>
      </c>
      <c r="C8" s="71"/>
      <c r="D8" s="71"/>
      <c r="E8" s="71"/>
      <c r="F8" s="72"/>
      <c r="G8" s="37"/>
    </row>
    <row r="9" spans="1:7" ht="18.75" customHeight="1">
      <c r="A9" s="32" t="s">
        <v>2072</v>
      </c>
      <c r="B9" s="70" t="s">
        <v>2241</v>
      </c>
      <c r="C9" s="71"/>
      <c r="D9" s="71"/>
      <c r="E9" s="71"/>
      <c r="F9" s="72"/>
      <c r="G9" s="37"/>
    </row>
    <row r="10" spans="1:7" ht="18.75" customHeight="1">
      <c r="A10" s="32" t="s">
        <v>144</v>
      </c>
      <c r="B10" s="70" t="s">
        <v>1288</v>
      </c>
      <c r="C10" s="71"/>
      <c r="D10" s="71"/>
      <c r="E10" s="71"/>
      <c r="F10" s="72"/>
      <c r="G10" s="37"/>
    </row>
    <row r="11" spans="1:7" ht="18.75" customHeight="1">
      <c r="A11" s="32" t="s">
        <v>804</v>
      </c>
      <c r="B11" s="70" t="s">
        <v>1419</v>
      </c>
      <c r="C11" s="71"/>
      <c r="D11" s="71"/>
      <c r="E11" s="71"/>
      <c r="F11" s="72"/>
      <c r="G11" s="37"/>
    </row>
    <row r="12" spans="1:7" ht="18.75" customHeight="1">
      <c r="A12" s="32" t="s">
        <v>1421</v>
      </c>
      <c r="B12" s="70" t="s">
        <v>2531</v>
      </c>
      <c r="C12" s="71"/>
      <c r="D12" s="71"/>
      <c r="E12" s="71"/>
      <c r="F12" s="72"/>
      <c r="G12" s="37"/>
    </row>
    <row r="13" spans="1:7" ht="18.75" customHeight="1">
      <c r="A13" s="32" t="s">
        <v>2071</v>
      </c>
      <c r="B13" s="70" t="s">
        <v>145</v>
      </c>
      <c r="C13" s="71"/>
      <c r="D13" s="71"/>
      <c r="E13" s="71"/>
      <c r="F13" s="72"/>
      <c r="G13" s="37"/>
    </row>
    <row r="14" spans="1:7" ht="18.75" customHeight="1">
      <c r="A14" s="32" t="s">
        <v>146</v>
      </c>
      <c r="B14" s="70" t="s">
        <v>1749</v>
      </c>
      <c r="C14" s="71"/>
      <c r="D14" s="71"/>
      <c r="E14" s="71"/>
      <c r="F14" s="72"/>
      <c r="G14" s="37"/>
    </row>
    <row r="15" spans="1:7" ht="18.75" customHeight="1">
      <c r="A15" s="32" t="s">
        <v>2073</v>
      </c>
      <c r="B15" s="70" t="s">
        <v>2530</v>
      </c>
      <c r="C15" s="71"/>
      <c r="D15" s="71"/>
      <c r="E15" s="71"/>
      <c r="F15" s="72"/>
      <c r="G15" s="37"/>
    </row>
    <row r="16" spans="1:7" ht="18.75" customHeight="1">
      <c r="A16" s="32" t="s">
        <v>147</v>
      </c>
      <c r="B16" s="70" t="s">
        <v>1286</v>
      </c>
      <c r="C16" s="71"/>
      <c r="D16" s="71"/>
      <c r="E16" s="71"/>
      <c r="F16" s="72"/>
      <c r="G16" s="37"/>
    </row>
    <row r="17" spans="1:7" ht="18" customHeight="1">
      <c r="A17" s="73" t="str">
        <f>UPPER("Bill of Quantities 4 TOTAL: ")</f>
        <v>BILL OF QUANTITIES 4 TOTAL: </v>
      </c>
      <c r="B17" s="74"/>
      <c r="C17" s="74"/>
      <c r="D17" s="74"/>
      <c r="E17" s="74"/>
      <c r="F17" s="75"/>
      <c r="G17" s="34"/>
    </row>
    <row r="54" ht="3" customHeight="1"/>
    <row r="55" spans="1:7" ht="15.75" customHeight="1">
      <c r="A55" s="64" t="s">
        <v>1579</v>
      </c>
      <c r="B55" s="64"/>
      <c r="C55" s="64"/>
      <c r="D55" s="64"/>
      <c r="E55" s="64"/>
      <c r="F55" s="64"/>
      <c r="G55" s="64"/>
    </row>
  </sheetData>
  <sheetProtection/>
  <mergeCells count="16">
    <mergeCell ref="C2:G2"/>
    <mergeCell ref="C3:G3"/>
    <mergeCell ref="B5:F5"/>
    <mergeCell ref="B6:F6"/>
    <mergeCell ref="B7:F7"/>
    <mergeCell ref="B8:F8"/>
    <mergeCell ref="B9:F9"/>
    <mergeCell ref="B10:F10"/>
    <mergeCell ref="B11:F11"/>
    <mergeCell ref="B12:F12"/>
    <mergeCell ref="A55:G55"/>
    <mergeCell ref="B13:F13"/>
    <mergeCell ref="B14:F14"/>
    <mergeCell ref="B15:F15"/>
    <mergeCell ref="B16:F16"/>
    <mergeCell ref="A17:F17"/>
  </mergeCells>
  <printOptions/>
  <pageMargins left="0.5905511811023622" right="0.19685039370078738" top="0.39370078740157477" bottom="0.23622047244094485" header="0.3149606299212599" footer="0.2362204724409448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Ndumiso Nyoni</dc:creator>
  <cp:keywords/>
  <dc:description/>
  <cp:lastModifiedBy>Khehlo Gumede</cp:lastModifiedBy>
  <cp:lastPrinted>2022-10-21T01:12:26Z</cp:lastPrinted>
  <dcterms:created xsi:type="dcterms:W3CDTF">2022-10-31T08:47:02Z</dcterms:created>
  <dcterms:modified xsi:type="dcterms:W3CDTF">2022-10-31T08:47:05Z</dcterms:modified>
  <cp:category/>
  <cp:version/>
  <cp:contentType/>
  <cp:contentStatus/>
</cp:coreProperties>
</file>