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720" tabRatio="860" activeTab="22"/>
  </bookViews>
  <sheets>
    <sheet name="SUMMARY" sheetId="1" r:id="rId1"/>
    <sheet name="1200" sheetId="2" r:id="rId2"/>
    <sheet name="1300 " sheetId="3" r:id="rId3"/>
    <sheet name="1400" sheetId="4" r:id="rId4"/>
    <sheet name="1500 " sheetId="5" r:id="rId5"/>
    <sheet name="1700 " sheetId="6" r:id="rId6"/>
    <sheet name="1800" sheetId="7" r:id="rId7"/>
    <sheet name="2100" sheetId="8" r:id="rId8"/>
    <sheet name="2200" sheetId="9" r:id="rId9"/>
    <sheet name="2300" sheetId="10" r:id="rId10"/>
    <sheet name="3300" sheetId="11" r:id="rId11"/>
    <sheet name="3400" sheetId="12" r:id="rId12"/>
    <sheet name="5100" sheetId="13" r:id="rId13"/>
    <sheet name="5200" sheetId="14" r:id="rId14"/>
    <sheet name="5500" sheetId="15" r:id="rId15"/>
    <sheet name="5600" sheetId="16" r:id="rId16"/>
    <sheet name="5900" sheetId="17" r:id="rId17"/>
    <sheet name="6100" sheetId="18" r:id="rId18"/>
    <sheet name="6200" sheetId="19" r:id="rId19"/>
    <sheet name="6300" sheetId="20" r:id="rId20"/>
    <sheet name="6400" sheetId="21" r:id="rId21"/>
    <sheet name="7100" sheetId="22" r:id="rId22"/>
    <sheet name="8100" sheetId="23" r:id="rId23"/>
    <sheet name="Quantities" sheetId="24" state="hidden" r:id="rId24"/>
  </sheets>
  <definedNames>
    <definedName name="__________SEC1200">#REF!</definedName>
    <definedName name="_________SEC1200" localSheetId="22">'8100'!#REF!</definedName>
    <definedName name="________SEC1200" localSheetId="16">'5900'!#REF!</definedName>
    <definedName name="________SEC1200" localSheetId="17">'6100'!#REF!</definedName>
    <definedName name="________SEC1200" localSheetId="18">'6200'!#REF!</definedName>
    <definedName name="________SEC1200" localSheetId="19">'6300'!#REF!</definedName>
    <definedName name="________SEC1200" localSheetId="20">'6400'!#REF!</definedName>
    <definedName name="________SEC1200" localSheetId="21">'7100'!#REF!</definedName>
    <definedName name="_______SEC1200" localSheetId="15">'5600'!#REF!</definedName>
    <definedName name="_____SEC1200" localSheetId="14">'5500'!#REF!</definedName>
    <definedName name="____SEC1200" localSheetId="10">'3300'!#REF!</definedName>
    <definedName name="____SEC1200" localSheetId="11">'3400'!#REF!</definedName>
    <definedName name="___SEC1200" localSheetId="3">'1400'!#REF!</definedName>
    <definedName name="___SEC1200" localSheetId="4">'1500 '!#REF!</definedName>
    <definedName name="___SEC1200" localSheetId="5">'1700 '!#REF!</definedName>
    <definedName name="___SEC1200" localSheetId="6">'1800'!#REF!</definedName>
    <definedName name="__SEC1200" localSheetId="2">'1300 '!#REF!</definedName>
    <definedName name="_Parse_Out" hidden="1">#REF!</definedName>
    <definedName name="_sec12">#REF!</definedName>
    <definedName name="_SEC1200" localSheetId="1">'1200'!#REF!</definedName>
    <definedName name="ALL" localSheetId="0">'SUMMARY'!#REF!</definedName>
    <definedName name="ALL">#REF!</definedName>
    <definedName name="_xlnm.Print_Area" localSheetId="1">'1200'!$A$1:$F$67</definedName>
    <definedName name="_xlnm.Print_Area" localSheetId="2">'1300 '!$A$1:$F$68</definedName>
    <definedName name="_xlnm.Print_Area" localSheetId="4">'1500 '!$A$1:$F$198</definedName>
    <definedName name="_xlnm.Print_Area" localSheetId="5">'1700 '!$A$1:$F$67</definedName>
    <definedName name="_xlnm.Print_Area" localSheetId="6">'1800'!$A$1:$F$63</definedName>
    <definedName name="_xlnm.Print_Area" localSheetId="7">'2100'!$A$1:$F$63</definedName>
    <definedName name="_xlnm.Print_Area" localSheetId="8">'2200'!$A$1:$F$63</definedName>
    <definedName name="_xlnm.Print_Area" localSheetId="9">'2300'!$A$1:$F$63</definedName>
    <definedName name="_xlnm.Print_Area" localSheetId="10">'3300'!$A$1:$F$63</definedName>
    <definedName name="_xlnm.Print_Area" localSheetId="11">'3400'!$A$1:$F$77</definedName>
    <definedName name="_xlnm.Print_Area" localSheetId="12">'5100'!$A$1:$F$67</definedName>
    <definedName name="_xlnm.Print_Area" localSheetId="13">'5200'!$A$1:$F$67</definedName>
    <definedName name="_xlnm.Print_Area" localSheetId="14">'5500'!$A$1:$F$67</definedName>
    <definedName name="_xlnm.Print_Area" localSheetId="15">'5600'!$A$1:$F$67</definedName>
    <definedName name="_xlnm.Print_Area" localSheetId="16">'5900'!$A$1:$F$67</definedName>
    <definedName name="_xlnm.Print_Area" localSheetId="17">'6100'!$A$1:$F$65</definedName>
    <definedName name="_xlnm.Print_Area" localSheetId="18">'6200'!$A$1:$F$65</definedName>
    <definedName name="_xlnm.Print_Area" localSheetId="19">'6300'!$A$1:$F$65</definedName>
    <definedName name="_xlnm.Print_Area" localSheetId="20">'6400'!$A$1:$F$65</definedName>
    <definedName name="_xlnm.Print_Area" localSheetId="21">'7100'!$A$1:$F$65</definedName>
    <definedName name="_xlnm.Print_Area" localSheetId="22">'8100'!$A$1:$F$67</definedName>
    <definedName name="_xlnm.Print_Area" localSheetId="23">'Quantities'!$A$1:$F$50</definedName>
    <definedName name="_xlnm.Print_Area" localSheetId="0">'SUMMARY'!$A$1:$C$31</definedName>
    <definedName name="SCHED1" localSheetId="0">'SUMMARY'!#REF!</definedName>
    <definedName name="SCHED1">#REF!</definedName>
    <definedName name="SCHED2" localSheetId="0">'SUMMARY'!#REF!</definedName>
    <definedName name="SCHED2">#REF!</definedName>
    <definedName name="wrn.Cert." hidden="1">{#N/A,#N/A,FALSE,"Cert"}</definedName>
    <definedName name="wrn.Turnaround." hidden="1">{#N/A,#N/A,FALSE,"Cert"}</definedName>
  </definedNames>
  <calcPr fullCalcOnLoad="1"/>
</workbook>
</file>

<file path=xl/sharedStrings.xml><?xml version="1.0" encoding="utf-8"?>
<sst xmlns="http://schemas.openxmlformats.org/spreadsheetml/2006/main" count="1080" uniqueCount="499">
  <si>
    <t>Section 3400</t>
  </si>
  <si>
    <t>Pavement layers constructed from gravel taken from cut or borrow, including freehaul up to 1,0km:</t>
  </si>
  <si>
    <t>93% mod. AASHTO density (lower selected)</t>
  </si>
  <si>
    <t>ITEM NO</t>
  </si>
  <si>
    <t>95% mod. AASHTO density (upper selected)</t>
  </si>
  <si>
    <t>B34.14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</si>
  <si>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</si>
  <si>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-km</t>
    </r>
  </si>
  <si>
    <t xml:space="preserve">TOTAL CARRIED FORWARD TO SUMMARY </t>
  </si>
  <si>
    <t>Section 5100</t>
  </si>
  <si>
    <t>PITCHING, STONEWORK AND PROTECTION AGAINST EROSION</t>
  </si>
  <si>
    <t>Stone pitching:</t>
  </si>
  <si>
    <t>Grouted stone pitching</t>
  </si>
  <si>
    <t>Concrete edge beams:</t>
  </si>
  <si>
    <t>Class 25/19 concrete</t>
  </si>
  <si>
    <t>ROAD SIGNS</t>
  </si>
  <si>
    <t>FINISHING THE ROAD AND ROAD RESERVE AND TREATING OLD ROADS</t>
  </si>
  <si>
    <t>Finishing the road and road reserve</t>
  </si>
  <si>
    <t>Single carriageway</t>
  </si>
  <si>
    <t>Other special tests required by the engineer</t>
  </si>
  <si>
    <t>CONTRACTOR'S ESTABLISHMENT IN SITE AND GENERAL OBLIGATIONS</t>
  </si>
  <si>
    <t>km</t>
  </si>
  <si>
    <t>TESTING MATERIALS AND WORKMANSHIP</t>
  </si>
  <si>
    <t>(a)</t>
  </si>
  <si>
    <t>(c)</t>
  </si>
  <si>
    <t>(b)</t>
  </si>
  <si>
    <t>(d)</t>
  </si>
  <si>
    <t>B13.01</t>
  </si>
  <si>
    <t>Fixed obligations</t>
  </si>
  <si>
    <t>(e)</t>
  </si>
  <si>
    <t>(f)</t>
  </si>
  <si>
    <t>(i)</t>
  </si>
  <si>
    <t>Flagmen</t>
  </si>
  <si>
    <t>man-day</t>
  </si>
  <si>
    <t>Portable STOP and GO-RY signs</t>
  </si>
  <si>
    <t>(g)</t>
  </si>
  <si>
    <t>(h)</t>
  </si>
  <si>
    <t>Single</t>
  </si>
  <si>
    <t>Mounted back to back</t>
  </si>
  <si>
    <t>(j)</t>
  </si>
  <si>
    <t>Traffic cones (750mm high)</t>
  </si>
  <si>
    <t>B15.03</t>
  </si>
  <si>
    <t>CLEARING AND GRUBBING</t>
  </si>
  <si>
    <t>DAYWORKS</t>
  </si>
  <si>
    <t>PAVEMENT LAYERS OF GRAVEL MATERIAL</t>
  </si>
  <si>
    <t>Gravel selected layer compacted to:</t>
  </si>
  <si>
    <t>Training venue</t>
  </si>
  <si>
    <t>GENERAL REQUIREMENTS AND PROVISIONS</t>
  </si>
  <si>
    <t>B12.01</t>
  </si>
  <si>
    <t>month</t>
  </si>
  <si>
    <t>kg</t>
  </si>
  <si>
    <t>DESCRIPTION</t>
  </si>
  <si>
    <t>m²</t>
  </si>
  <si>
    <t>%</t>
  </si>
  <si>
    <t>ACCOMMODATION OF TRAFFIC</t>
  </si>
  <si>
    <t>1.</t>
  </si>
  <si>
    <t>2.</t>
  </si>
  <si>
    <t>Amount</t>
  </si>
  <si>
    <t>m³</t>
  </si>
  <si>
    <t>m</t>
  </si>
  <si>
    <t>t</t>
  </si>
  <si>
    <t>Item No.</t>
  </si>
  <si>
    <t>Description</t>
  </si>
  <si>
    <t>Unit</t>
  </si>
  <si>
    <t>Quantity</t>
  </si>
  <si>
    <t>Rate</t>
  </si>
  <si>
    <t>Section 1200</t>
  </si>
  <si>
    <t>Protection, removal, realignment and replacement of services</t>
  </si>
  <si>
    <t xml:space="preserve">(a) </t>
  </si>
  <si>
    <t>Utility services</t>
  </si>
  <si>
    <t>i.</t>
  </si>
  <si>
    <t xml:space="preserve">Relocation of services </t>
  </si>
  <si>
    <t>PC Sum</t>
  </si>
  <si>
    <t>ii.</t>
  </si>
  <si>
    <t>Handling cost and profit in respect of subitem B12.01(a)( i) above</t>
  </si>
  <si>
    <t>12/D07.01</t>
  </si>
  <si>
    <t>Training</t>
  </si>
  <si>
    <t>Technical skills</t>
  </si>
  <si>
    <t>Generic and  Management skills</t>
  </si>
  <si>
    <t>Lump Sum</t>
  </si>
  <si>
    <t>Renumeration of workers undergoing technical training</t>
  </si>
  <si>
    <t>Prov Sum</t>
  </si>
  <si>
    <t>Contractor's handling costs,profit and all other charges in respect of subitems B12.01 (a),(b) and (c)</t>
  </si>
  <si>
    <t>(i) Technical skills</t>
  </si>
  <si>
    <t>(ii)Generic and Management Skills</t>
  </si>
  <si>
    <t>Training allowance paid to target labour i.r.o  formal training(equal to pay for 1day or task)</t>
  </si>
  <si>
    <t>No</t>
  </si>
  <si>
    <t>Extra of payment of a over(f) for the administration of training allowances to targeted labour</t>
  </si>
  <si>
    <t>Transport and accomodation of workers for training where it is not possible to undertake the training in close proximity to the site</t>
  </si>
  <si>
    <t>Contractor's  handling costs,profit and all othercharges in respect of subitem (h)</t>
  </si>
  <si>
    <t xml:space="preserve">TOTAL CARRIED FORWARD </t>
  </si>
  <si>
    <t>BROUGHT FORWARD</t>
  </si>
  <si>
    <t>Handling costs and profit in respect of sub item B12.02 (a) above</t>
  </si>
  <si>
    <t>C12.01</t>
  </si>
  <si>
    <t>Project Liaison</t>
  </si>
  <si>
    <t>Remuneration of liaison officer(s)</t>
  </si>
  <si>
    <t>Project Liaison Committee</t>
  </si>
  <si>
    <t>Contractor's charge to allow for handling costs and profit in respect of subitem 13/12.02(a)</t>
  </si>
  <si>
    <t>Provision of transport for liaison officer(s)</t>
  </si>
  <si>
    <t>Contractor's charge to allow for handling costs and profit in respect of subitem 13/12.02( c)</t>
  </si>
  <si>
    <t>TOTAL CARRIED FORWARD TO SUMMARY</t>
  </si>
  <si>
    <t>Section 1300</t>
  </si>
  <si>
    <t>CONTRACTOR'S ESTABLISHMENT ON SITE AND GENERAL OBLIGATIONS</t>
  </si>
  <si>
    <t>The contractor's general obligations:</t>
  </si>
  <si>
    <t>Value-related obligations</t>
  </si>
  <si>
    <t>Time-related obligations</t>
  </si>
  <si>
    <t>NB</t>
  </si>
  <si>
    <t>The combined total tendered for sub-items (a), (b) and (c) shall not exceed 15% of the tender sum</t>
  </si>
  <si>
    <t>E23.01</t>
  </si>
  <si>
    <t>Contractors's initial obligations in respect of the Occupational health and safety Act and Costruction regulations</t>
  </si>
  <si>
    <t>E23.02</t>
  </si>
  <si>
    <t>Contractor's time related obligations in respect of the Occupational Health and Safety Act and Construction Regulations</t>
  </si>
  <si>
    <t>Month</t>
  </si>
  <si>
    <t>E23.03</t>
  </si>
  <si>
    <t>Submission of the Health and safety File</t>
  </si>
  <si>
    <t>HOUSING, OFFICES AND LABORATORIES FOR THE ENGINEER'S SITE PERSONNEL</t>
  </si>
  <si>
    <t>CARRIED FORWARD</t>
  </si>
  <si>
    <t>Section 1500</t>
  </si>
  <si>
    <t>B 15.01</t>
  </si>
  <si>
    <t>Accommodating traffic and maintaining temporary deviations</t>
  </si>
  <si>
    <t>Temporary traffic control facilities:</t>
  </si>
  <si>
    <t>Temporary traffic control signals (red, amber and green lenses of 150mm dia. With background board)</t>
  </si>
  <si>
    <t>Amber flicker lights</t>
  </si>
  <si>
    <t>Road signs, R- and TR series (1200mm diameter)</t>
  </si>
  <si>
    <t>Road signs, TW series (1524mm sides)</t>
  </si>
  <si>
    <t>Road signs, STW-, DTG-, TGS- and TG series (excluding delineators and barricades)</t>
  </si>
  <si>
    <t>Delineators (DTG50J):</t>
  </si>
  <si>
    <t>Movable barricade/road sign combination chevron and road closed</t>
  </si>
  <si>
    <t>SUB -TOTAL 1</t>
  </si>
  <si>
    <t>Personnel during normal working hours:</t>
  </si>
  <si>
    <t/>
  </si>
  <si>
    <t>(a) Unskilled labour</t>
  </si>
  <si>
    <t>hour</t>
  </si>
  <si>
    <t>(b) Semi-skilled labour</t>
  </si>
  <si>
    <t>(c) Skilled labour (Artisan)</t>
  </si>
  <si>
    <t>(e) Flagman</t>
  </si>
  <si>
    <t>Equipment:</t>
  </si>
  <si>
    <t>(a) TLB tractor fitted with backactor and loader:</t>
  </si>
  <si>
    <t>(i) Model Power 55 kW</t>
  </si>
  <si>
    <t>(ii) Model Power 70 kW</t>
  </si>
  <si>
    <t>(b) Vibrating roller (self propelled):</t>
  </si>
  <si>
    <t>(i) Model mass 2 t with 0,9 m</t>
  </si>
  <si>
    <t>(ii) Model mass 10 t width 2,2 m</t>
  </si>
  <si>
    <t>(c) Air compressor complete with all tools, drills, jackhammers, etc (10 m3/min)</t>
  </si>
  <si>
    <t>(d) Grader (Cat 140G or equivalent)</t>
  </si>
  <si>
    <t>(e) Water truck (9 000 litres)</t>
  </si>
  <si>
    <t>18.01</t>
  </si>
  <si>
    <t>18.02</t>
  </si>
  <si>
    <t>Section 1700</t>
  </si>
  <si>
    <t>17.01</t>
  </si>
  <si>
    <t>Clearing and grubbing</t>
  </si>
  <si>
    <t>ha</t>
  </si>
  <si>
    <t>17.02</t>
  </si>
  <si>
    <t>Removal and grubbing of large trees and tree stumps:</t>
  </si>
  <si>
    <t>(a) Girth exceeding 1 m up to and including 2 m</t>
  </si>
  <si>
    <t>(b) Girth exceeding 2 m up to and including 3 m</t>
  </si>
  <si>
    <t>17.04</t>
  </si>
  <si>
    <t>Clearing and grubbing at inlets and outlets of hydraulic structures</t>
  </si>
  <si>
    <t>m2</t>
  </si>
  <si>
    <t>17.05</t>
  </si>
  <si>
    <t>Cleaning out of hydraulic structures:</t>
  </si>
  <si>
    <t>(a) Pipes with an internal diameter up to and including 750 mm</t>
  </si>
  <si>
    <t>m3</t>
  </si>
  <si>
    <t>SECTION 1600: OVERHAUL</t>
  </si>
  <si>
    <t>Overhaul of material hauled in excess of 1,0 km</t>
  </si>
  <si>
    <t>m3.km</t>
  </si>
  <si>
    <t>17/16.02</t>
  </si>
  <si>
    <t>1400</t>
  </si>
  <si>
    <t>HOUSING, OFFICES AND LABORATORY FOR THE ENGINEER'S SITE PERSONNEL</t>
  </si>
  <si>
    <t>B14.01</t>
  </si>
  <si>
    <t>Office and laboratory accommodation</t>
  </si>
  <si>
    <t>(a) Offices (interior floor space only)</t>
  </si>
  <si>
    <t>(e) Ablution units</t>
  </si>
  <si>
    <t>(f) Stores</t>
  </si>
  <si>
    <t>(g) Kitchen (interior floor space only)</t>
  </si>
  <si>
    <t>14.02</t>
  </si>
  <si>
    <t>Office and laboratory furniture:</t>
  </si>
  <si>
    <t>(a) Chairs</t>
  </si>
  <si>
    <t>(d) Desks, complete with drawers and locks</t>
  </si>
  <si>
    <t>(f) Conference tables</t>
  </si>
  <si>
    <t>Office and laboratory fittings Installations and equipment:</t>
  </si>
  <si>
    <t>(a) Items measured by number:</t>
  </si>
  <si>
    <t>(i) 220/250 volt power points including voltage stabilisers and regulators</t>
  </si>
  <si>
    <t>(ii) 400/231 volt 3-phase power points</t>
  </si>
  <si>
    <t>(iii) Double 80 watt fluorescent light fittings complete with ballast and tubes</t>
  </si>
  <si>
    <t>(iv) Double 55 watt fluorescent light fittings complete with ballast and tubes</t>
  </si>
  <si>
    <t>(v) Single incandescent light fittings complete with 100 watt globes</t>
  </si>
  <si>
    <t>(x) Fire extinguishers, 9,0 kg, all purpose dry powder type, complete, mounted on wall with brackets</t>
  </si>
  <si>
    <t>(xi) Air conditioning units with 2,2 kW minimum capacity, mounted and with own power connection</t>
  </si>
  <si>
    <t>(xii) Heater, space-heating type, minimum capacity 1,5kW</t>
  </si>
  <si>
    <t>(xiv) General-purpose steel cupboards with shelves</t>
  </si>
  <si>
    <t>(xv) Steel filing cabinets with drawers</t>
  </si>
  <si>
    <t>(xxii) Electric kettle</t>
  </si>
  <si>
    <t>(xxiii) Plastic rain gauge</t>
  </si>
  <si>
    <t>14.04</t>
  </si>
  <si>
    <t>Car ports:</t>
  </si>
  <si>
    <t>14.08</t>
  </si>
  <si>
    <t>Services:</t>
  </si>
  <si>
    <t>(a) Services at office and laboratories:</t>
  </si>
  <si>
    <t>(i) Fixed costs</t>
  </si>
  <si>
    <t>L/Sum</t>
  </si>
  <si>
    <t>(ii) Running costs</t>
  </si>
  <si>
    <t>14.10</t>
  </si>
  <si>
    <t>Provision of Photostat facilities:</t>
  </si>
  <si>
    <t>14.03</t>
  </si>
  <si>
    <t>56.01</t>
  </si>
  <si>
    <t>Road sign boards with painted or coloured semi-matt background. Symbols, lettering and borders in semi-matt black or in Class 1 retro-reflective material, where the sign board is constructed from:</t>
  </si>
  <si>
    <t>(d) Pre-painted galvanized steel profiles (200 mm high chromadek or approved equivalent):</t>
  </si>
  <si>
    <t>(i) Area not exceeding 2 m2</t>
  </si>
  <si>
    <t>(ii) Area exceeding 2 m2 but not 10 m2</t>
  </si>
  <si>
    <t>56.02</t>
  </si>
  <si>
    <t>Extra over item 56.01 for using:</t>
  </si>
  <si>
    <t>(a) Background of retro-reflective material of:</t>
  </si>
  <si>
    <t>(iii) Class III</t>
  </si>
  <si>
    <t>(b) Lettering, symbols, numbers, arrows, emblems and borders of retro-reflective material:</t>
  </si>
  <si>
    <t>(ii) Class Ill</t>
  </si>
  <si>
    <t>56.03</t>
  </si>
  <si>
    <t>Road sign supports (overhead road sign structures excluded):</t>
  </si>
  <si>
    <t>(a) Steel Tubing (50mm square, 2mm wall thickness)</t>
  </si>
  <si>
    <t>(b) Timber</t>
  </si>
  <si>
    <t>56.05</t>
  </si>
  <si>
    <t>Excavation and backfilling for road sign supports (not applicable to kilometre posts)</t>
  </si>
  <si>
    <t>56.06</t>
  </si>
  <si>
    <t>Extra over item 56.05 for cement-treated soil backfill</t>
  </si>
  <si>
    <t>56.07</t>
  </si>
  <si>
    <t>Extra over item 56.05 for rock excavation</t>
  </si>
  <si>
    <t>56.09</t>
  </si>
  <si>
    <t>Dismantling and storing road signs with a surface area of:</t>
  </si>
  <si>
    <t>(a) Up to 2 m²</t>
  </si>
  <si>
    <t>(b) Exceeding 2 m² but not 10 m²</t>
  </si>
  <si>
    <t>(c) Exceeding 10 m²</t>
  </si>
  <si>
    <t>SCHEDULE  : ROAD CONSTRUCTION</t>
  </si>
  <si>
    <t>VAT (15% of Subtotal 2)</t>
  </si>
  <si>
    <t>FINAL SCOPE AMOUNT</t>
  </si>
  <si>
    <t xml:space="preserve">TOTAL </t>
  </si>
  <si>
    <t xml:space="preserve">RAY NKONYENI LOCAL MUNICIPALITY </t>
  </si>
  <si>
    <t>CONSTRUCTION OF NKANGENI VEHICUAR BRIDGE IN WARD 25</t>
  </si>
  <si>
    <t>Subtotal 2</t>
  </si>
  <si>
    <t>Contegencies at 10%</t>
  </si>
  <si>
    <t>Section 3300</t>
  </si>
  <si>
    <t>MASS EARTHWORKS</t>
  </si>
  <si>
    <t>Cut and borrow to fill, including free-haul up to 0.5km</t>
  </si>
  <si>
    <t>Gravel material in compactd layer thickness of</t>
  </si>
  <si>
    <t>200 mm and less</t>
  </si>
  <si>
    <t xml:space="preserve">Compacted to 90% mod. AASHTO density </t>
  </si>
  <si>
    <t>Material in compacted layer thickness exceeding</t>
  </si>
  <si>
    <t>200mm</t>
  </si>
  <si>
    <t>Compacted to 90% of modified AASHTO density</t>
  </si>
  <si>
    <t>Extra over item 33.01 for excavating and breaking</t>
  </si>
  <si>
    <t>down material in:</t>
  </si>
  <si>
    <t xml:space="preserve">Intermediate excavation </t>
  </si>
  <si>
    <t xml:space="preserve">Hard excavation </t>
  </si>
  <si>
    <t>Boulder excavation class A</t>
  </si>
  <si>
    <t>Boulder excavation class B</t>
  </si>
  <si>
    <t>Cut to spoil, including free-haul up to 0.5km</t>
  </si>
  <si>
    <t>Material obtained from</t>
  </si>
  <si>
    <t xml:space="preserve">Soft excavation </t>
  </si>
  <si>
    <t>Roadbed preparation and the compaction of material</t>
  </si>
  <si>
    <t>Compaction to 90% of modified AASHTO density</t>
  </si>
  <si>
    <t>In situ treatmen of roadbed</t>
  </si>
  <si>
    <t>In situ treatment by ripping</t>
  </si>
  <si>
    <t xml:space="preserve">Finishing off cut and fill slopes, median and </t>
  </si>
  <si>
    <t>interchange area</t>
  </si>
  <si>
    <t>Fill slopes</t>
  </si>
  <si>
    <t>Cut slopes</t>
  </si>
  <si>
    <t>33/16.01</t>
  </si>
  <si>
    <t xml:space="preserve">Overhaul on material hauled in excess of free haul </t>
  </si>
  <si>
    <t>distance of 0.5km for haul up to or through 1.0km</t>
  </si>
  <si>
    <t>(ordinary overhaul)</t>
  </si>
  <si>
    <t>33/16.02</t>
  </si>
  <si>
    <t>Overhaul on material hauled in excess of 1.0km/</t>
  </si>
  <si>
    <t xml:space="preserve">Selection, Stockpiling and breaking down </t>
  </si>
  <si>
    <t xml:space="preserve">the material from borrow pits, cutting and existing </t>
  </si>
  <si>
    <t xml:space="preserve">pavement layer, and placing and compacting </t>
  </si>
  <si>
    <t>the gravel layer</t>
  </si>
  <si>
    <t>33/32.06</t>
  </si>
  <si>
    <t>Stockpilling of material</t>
  </si>
  <si>
    <t>Sand selected layer compacted to 100%</t>
  </si>
  <si>
    <t>modified AASHTO density (fraction sand &lt;0.075mm</t>
  </si>
  <si>
    <t>less than 20%)</t>
  </si>
  <si>
    <t>95% of modified AASHTO density</t>
  </si>
  <si>
    <t xml:space="preserve">Gravel wearing course compacted to </t>
  </si>
  <si>
    <t>34/64.01</t>
  </si>
  <si>
    <t>Welded steel fabric</t>
  </si>
  <si>
    <t>Concrete pavement of 150mm thick excluding</t>
  </si>
  <si>
    <t xml:space="preserve">texturing and curing </t>
  </si>
  <si>
    <t>34/71.03</t>
  </si>
  <si>
    <t>Extra over item 71.02 for concrete pavement requiring</t>
  </si>
  <si>
    <t>hand placing</t>
  </si>
  <si>
    <t>34/71.04</t>
  </si>
  <si>
    <t>Texturing and curing the concrete pavement</t>
  </si>
  <si>
    <t>Curing</t>
  </si>
  <si>
    <t>34/71.06</t>
  </si>
  <si>
    <t>Joints</t>
  </si>
  <si>
    <t>Expansion joints complete (excluding dowel)</t>
  </si>
  <si>
    <t>Dowel bars (mild steel)</t>
  </si>
  <si>
    <t>12mm diameter , 600mm long</t>
  </si>
  <si>
    <t>Installed in new concrete</t>
  </si>
  <si>
    <t>End caps for dowels at expansion joints</t>
  </si>
  <si>
    <t>34/71.08</t>
  </si>
  <si>
    <t>Steel reinforcement in concrete pavement</t>
  </si>
  <si>
    <t xml:space="preserve">Gravel base (Unstabilized gravel compacted to </t>
  </si>
  <si>
    <t xml:space="preserve">98% of mod. AASHTO density </t>
  </si>
  <si>
    <t>Section 2100</t>
  </si>
  <si>
    <t>DRAINS</t>
  </si>
  <si>
    <t>Excavation for Open drains</t>
  </si>
  <si>
    <t>Excavating soft material situated within the</t>
  </si>
  <si>
    <t>following depth ranges below surface level</t>
  </si>
  <si>
    <t>0m up to 1.5m</t>
  </si>
  <si>
    <t>ii</t>
  </si>
  <si>
    <t>Exceeding 1.5m and up to 3.0m</t>
  </si>
  <si>
    <t>Excavation for subsoil drainage system</t>
  </si>
  <si>
    <t>Excavation soft material situated within the</t>
  </si>
  <si>
    <t>following depth ranges below the surface level</t>
  </si>
  <si>
    <t>Natural permeable material in subsoil</t>
  </si>
  <si>
    <t>drainage systems (crushed stones)</t>
  </si>
  <si>
    <t>Crushed stone obtained from commercial source</t>
  </si>
  <si>
    <t>(19mm stones)</t>
  </si>
  <si>
    <t>Pipes in subsoil drainage systems</t>
  </si>
  <si>
    <t>Unplasticized PVC pipes and fitting, normal duty</t>
  </si>
  <si>
    <t>Synthetic fibre filter fabric</t>
  </si>
  <si>
    <t>(Kaymat Geotextile fabric)</t>
  </si>
  <si>
    <t>A2</t>
  </si>
  <si>
    <t>Concrete outlet structure, manholes boxes, juntion</t>
  </si>
  <si>
    <t>boxes and cleaning eye for subsoil drainage system</t>
  </si>
  <si>
    <t>Outlet Structure</t>
  </si>
  <si>
    <t>Overhaul for material hauled in excess of 1.0km</t>
  </si>
  <si>
    <t>free haul</t>
  </si>
  <si>
    <t>Selected backfill material under concrete-lined</t>
  </si>
  <si>
    <t>side drains compacted to 93% of mod.AASHTO</t>
  </si>
  <si>
    <t>density</t>
  </si>
  <si>
    <t>Section 5500</t>
  </si>
  <si>
    <t>FENCING</t>
  </si>
  <si>
    <t>Clearing the fence line 2m wide strip</t>
  </si>
  <si>
    <t>Section 5200</t>
  </si>
  <si>
    <t>GABIONS</t>
  </si>
  <si>
    <t>Foundation trench excavation and backfilling</t>
  </si>
  <si>
    <t>In solid rock (material which requires</t>
  </si>
  <si>
    <t>blasting)</t>
  </si>
  <si>
    <t>In all other classes of material</t>
  </si>
  <si>
    <t>Surface preparation for bedding the gabions</t>
  </si>
  <si>
    <t>Gabions</t>
  </si>
  <si>
    <t xml:space="preserve">Galvanised gabion boxes (2m x 1m, 2mm wire and </t>
  </si>
  <si>
    <t>80mm mesh)</t>
  </si>
  <si>
    <t>PVC Coated gabion boxes</t>
  </si>
  <si>
    <t>2m x 1m x 0.5m, 2.00mm wire and 80mm mesh</t>
  </si>
  <si>
    <t>2m x 1m x 1m, 2.00mm wire and 80mm mesh</t>
  </si>
  <si>
    <t>iii.</t>
  </si>
  <si>
    <t>3m x 1m x 1m, 2.00mm wire and 80mm mesh</t>
  </si>
  <si>
    <t>PVC coated gabion mattresses</t>
  </si>
  <si>
    <t>2m x 1m x 300mm, 2.00mm wire and 80mm mesh</t>
  </si>
  <si>
    <t>Filter fabric (Geotextile Fabric)</t>
  </si>
  <si>
    <t>A4</t>
  </si>
  <si>
    <t>Moving existing fence and gate</t>
  </si>
  <si>
    <t>Fence</t>
  </si>
  <si>
    <t>Pedesrial fence</t>
  </si>
  <si>
    <t>iv</t>
  </si>
  <si>
    <t>Security fence</t>
  </si>
  <si>
    <t>Gates</t>
  </si>
  <si>
    <t>Dismatling existing fence</t>
  </si>
  <si>
    <t>Fences</t>
  </si>
  <si>
    <t>Vermin proof fences</t>
  </si>
  <si>
    <t>iii</t>
  </si>
  <si>
    <t>Pedestrian fences</t>
  </si>
  <si>
    <t>Security fences</t>
  </si>
  <si>
    <t>Section 2300</t>
  </si>
  <si>
    <t>CONCRETE KERBING, CONCRETE CHANNELLING, CHUTES AND DOWNPIPES AND CONCRETE LININGS FOR OPEN DRAIN</t>
  </si>
  <si>
    <t xml:space="preserve">Trimming of excavation for concrete lined </t>
  </si>
  <si>
    <t>open drain</t>
  </si>
  <si>
    <t>In Soft material</t>
  </si>
  <si>
    <t>In hard material</t>
  </si>
  <si>
    <t>Concrete lining for open drains</t>
  </si>
  <si>
    <t>Cast in situ concrete lining (Class 30/19)</t>
  </si>
  <si>
    <t>4m wide road crossing side drain</t>
  </si>
  <si>
    <t>Class u2 surface finish to cast in situ (all drain)</t>
  </si>
  <si>
    <t xml:space="preserve">formwork to cast in situ concrete lining for </t>
  </si>
  <si>
    <t>open drain (Class F2 surface finish)</t>
  </si>
  <si>
    <t>To end of slabs</t>
  </si>
  <si>
    <t>To sides with formwork on the intenal face only</t>
  </si>
  <si>
    <t>Steel reinforcement</t>
  </si>
  <si>
    <t>Ref 395</t>
  </si>
  <si>
    <t>Ref 888</t>
  </si>
  <si>
    <t>DRAIN</t>
  </si>
  <si>
    <t>CONCRETE KERBING, CONCRETE CHANNELLING CHUTE AND DOWNPIPES AND CONCRETE LININGS FOR OPEN DRAINS</t>
  </si>
  <si>
    <t xml:space="preserve">Rate </t>
  </si>
  <si>
    <t>Rented, hotel and other accomodtion</t>
  </si>
  <si>
    <t>Provisional sum for providing rented housing or</t>
  </si>
  <si>
    <t>other accommodation as dexribed is subclause</t>
  </si>
  <si>
    <t>1403(c)(ii)</t>
  </si>
  <si>
    <t>Handling cost and profit in respect of subitem 14.07(a)</t>
  </si>
  <si>
    <t>B14.11</t>
  </si>
  <si>
    <t>Computers, printers and software</t>
  </si>
  <si>
    <t>Supply of computer</t>
  </si>
  <si>
    <t>Supply printer</t>
  </si>
  <si>
    <t>Mobile phone</t>
  </si>
  <si>
    <t>Handling cost and profit in respect of B14.11(a),(b) and (c)</t>
  </si>
  <si>
    <t>Watering of temporary deviations</t>
  </si>
  <si>
    <t>B15.19</t>
  </si>
  <si>
    <t>Provision of traffic safety equipment for Employer's</t>
  </si>
  <si>
    <t>Agent</t>
  </si>
  <si>
    <t>Safety Jackets</t>
  </si>
  <si>
    <t>Section B1800</t>
  </si>
  <si>
    <t xml:space="preserve">Executed on the instruction of the Engineer only </t>
  </si>
  <si>
    <t>(d) Foreman</t>
  </si>
  <si>
    <t>(f) Water pumps</t>
  </si>
  <si>
    <t>(i)Caoacity smaller than 400litre/min</t>
  </si>
  <si>
    <t>(ii) Capacity bigger than 400litre/min but smaller than</t>
  </si>
  <si>
    <t>600 litre/min</t>
  </si>
  <si>
    <t>B18.03</t>
  </si>
  <si>
    <t>Materials required to excute dayworks</t>
  </si>
  <si>
    <t>Pavement layer constructed from commercially</t>
  </si>
  <si>
    <t>sourced maximum 150mm grade dump rock</t>
  </si>
  <si>
    <t>Road1</t>
  </si>
  <si>
    <t>fill slope finishing</t>
  </si>
  <si>
    <t>Cut slope finishing</t>
  </si>
  <si>
    <t>Total Cut</t>
  </si>
  <si>
    <t>Total fill</t>
  </si>
  <si>
    <t xml:space="preserve">Total fill at bridge </t>
  </si>
  <si>
    <t>Actual total fill</t>
  </si>
  <si>
    <t>Road 2</t>
  </si>
  <si>
    <t>Cut slope finisg</t>
  </si>
  <si>
    <t>Available for fill</t>
  </si>
  <si>
    <t>Avilable fill</t>
  </si>
  <si>
    <t xml:space="preserve">Extra over for item 34.01 (e) and (h)for sourcing </t>
  </si>
  <si>
    <t xml:space="preserve">the material from a commercial source </t>
  </si>
  <si>
    <t>E23.04</t>
  </si>
  <si>
    <t xml:space="preserve">Approval of Principle Contractors's Health and Safety </t>
  </si>
  <si>
    <t>Plan</t>
  </si>
  <si>
    <t>E23.05</t>
  </si>
  <si>
    <t>Development of EMP</t>
  </si>
  <si>
    <t>Profersional Services</t>
  </si>
  <si>
    <t>Occupational Health and Safety Act Monitoring</t>
  </si>
  <si>
    <t xml:space="preserve">(e) </t>
  </si>
  <si>
    <t>EMP Monitoring and Audit</t>
  </si>
  <si>
    <t>Construction Monitoring Level  3 ECSA</t>
  </si>
  <si>
    <t>Contractor handling fee interm of Item E23.04</t>
  </si>
  <si>
    <t xml:space="preserve">Bridge </t>
  </si>
  <si>
    <t>Deck</t>
  </si>
  <si>
    <t>Floor</t>
  </si>
  <si>
    <t>Columns</t>
  </si>
  <si>
    <t>WingWall</t>
  </si>
  <si>
    <t>Section 59.00</t>
  </si>
  <si>
    <t>complete with couplings, 150 mm dia, perforated</t>
  </si>
  <si>
    <t>Rate Only</t>
  </si>
  <si>
    <t>PREFABIRCATED CULVERTS</t>
  </si>
  <si>
    <t>Section 2200</t>
  </si>
  <si>
    <t>Excavation</t>
  </si>
  <si>
    <t>Backfilling</t>
  </si>
  <si>
    <t>Using excavated material</t>
  </si>
  <si>
    <t>Using imported selected material</t>
  </si>
  <si>
    <t>Extra over subitems 22.02(a) and (b) for soil cement backfilling(5%OPC)</t>
  </si>
  <si>
    <t>Concrete pipe culverts:</t>
  </si>
  <si>
    <t>450 mm dia, class 100D</t>
  </si>
  <si>
    <t>(ii)</t>
  </si>
  <si>
    <t>600 mm dia, class 100D</t>
  </si>
  <si>
    <r>
      <t xml:space="preserve">On Class B Bedding, all complete(refer to </t>
    </r>
    <r>
      <rPr>
        <b/>
        <sz val="9"/>
        <rFont val="Arial"/>
        <family val="2"/>
      </rPr>
      <t xml:space="preserve">drg </t>
    </r>
    <r>
      <rPr>
        <b/>
        <i/>
        <sz val="9"/>
        <rFont val="Arial"/>
        <family val="2"/>
      </rPr>
      <t>2021-08-DD-SD-LT002)</t>
    </r>
  </si>
  <si>
    <t xml:space="preserve">add 55% earth work, formwork,labour profits </t>
  </si>
  <si>
    <t>Section 61.00</t>
  </si>
  <si>
    <t>FOUNDATIONS FOR STRUCTURES</t>
  </si>
  <si>
    <t>Excavation:</t>
  </si>
  <si>
    <t>Excavating soft material situated within the following successive depth ranges:</t>
  </si>
  <si>
    <t>0m up to 4m</t>
  </si>
  <si>
    <t>Extra over sub-item 61,02(a) for excavating in hard material irrespective of depth</t>
  </si>
  <si>
    <t>Backfill to excavations utilising:</t>
  </si>
  <si>
    <t>Material from the excavation</t>
  </si>
  <si>
    <t>Imported material</t>
  </si>
  <si>
    <t>Foundation fill consisting of:</t>
  </si>
  <si>
    <t>Rock fill</t>
  </si>
  <si>
    <t>Section 62.00</t>
  </si>
  <si>
    <t>FALSEWORK, FORMWORK AND CONCRETE FINISH</t>
  </si>
  <si>
    <t>Vertical formwork to provide class F1 surface finish to concrete lined causeways</t>
  </si>
  <si>
    <t>Horizontal formwork to provide class F1 surface finish to concrete lined causeways</t>
  </si>
  <si>
    <t>Section 63.00</t>
  </si>
  <si>
    <t>Steel Reinforcement for:</t>
  </si>
  <si>
    <t>Concrete-lined causeways</t>
  </si>
  <si>
    <t>High yield stress steel bars</t>
  </si>
  <si>
    <t>Y bars</t>
  </si>
  <si>
    <t>(iii)</t>
  </si>
  <si>
    <t>Mild steel bars</t>
  </si>
  <si>
    <t>R bars</t>
  </si>
  <si>
    <t>Section 64.00</t>
  </si>
  <si>
    <t>CONCRETE FOR STRUCTURES</t>
  </si>
  <si>
    <t>Cast in-situ concrete:</t>
  </si>
  <si>
    <t>Blinding layer</t>
  </si>
  <si>
    <t>Class 30/19 in</t>
  </si>
  <si>
    <t>Wingwalls</t>
  </si>
  <si>
    <t>Culverts Infill, Top and Bottom Slabs</t>
  </si>
  <si>
    <t>Section 71.00</t>
  </si>
  <si>
    <t>CONCRETE PAVEMENTS</t>
  </si>
  <si>
    <t>Concrete trial pavements</t>
  </si>
  <si>
    <t>Manual construction</t>
  </si>
  <si>
    <t>Concrete pavement …...mm thick, 30MPa concrete strength excluding texturing and curing</t>
  </si>
  <si>
    <t xml:space="preserve">Burlap-dragged and grooved texture </t>
  </si>
  <si>
    <t>Sealed transverse contraction joints sawn in two separate operations(width as shown on the drawing)</t>
  </si>
  <si>
    <t>Steel reinforcement in concrete pavement:</t>
  </si>
  <si>
    <t>Welded steel fabric, ref….</t>
  </si>
  <si>
    <t>Overhead charges and profit on 81,02</t>
  </si>
  <si>
    <t>Section 81,00</t>
  </si>
  <si>
    <t>STEEL REINFORCEMENT FOR STRUCTURES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</si>
</sst>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&quot;R&quot;* #,##0.00_);_(&quot;R&quot;* \(#,##0.00\);_(&quot;R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  <numFmt numFmtId="168" formatCode="#,##0.0"/>
    <numFmt numFmtId="169" formatCode="#,##0.000"/>
    <numFmt numFmtId="170" formatCode="\$#,##0.00\ ;\(\$#,##0.00\)"/>
    <numFmt numFmtId="171" formatCode="\$#,##0\ ;\(\$#,##0\)"/>
    <numFmt numFmtId="172" formatCode="_(&quot;R&quot;* #,##0_);_(&quot;R&quot;* \(#,##0\);_(&quot;R&quot;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u val="single"/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Century Gothic"/>
      <family val="1"/>
    </font>
    <font>
      <sz val="10"/>
      <name val="Century Gothic"/>
      <family val="1"/>
    </font>
    <font>
      <b/>
      <sz val="11"/>
      <name val="Century Gothic"/>
      <family val="1"/>
    </font>
    <font>
      <b/>
      <sz val="10"/>
      <color indexed="8"/>
      <name val="Arial"/>
      <family val="2"/>
    </font>
    <font>
      <b/>
      <sz val="11"/>
      <color indexed="8"/>
      <name val="Century Gothic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Century Gothic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/>
      <bottom/>
    </border>
    <border>
      <left style="thick"/>
      <right/>
      <top/>
      <bottom/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3" applyProtection="0">
      <alignment/>
    </xf>
    <xf numFmtId="4" fontId="0" fillId="0" borderId="3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168" fontId="0" fillId="0" borderId="3" applyProtection="0">
      <alignment/>
    </xf>
    <xf numFmtId="4" fontId="4" fillId="0" borderId="3" applyProtection="0">
      <alignment/>
    </xf>
    <xf numFmtId="169" fontId="0" fillId="0" borderId="3" applyProtection="0">
      <alignment/>
    </xf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3" applyProtection="0">
      <alignment horizontal="right"/>
    </xf>
    <xf numFmtId="170" fontId="0" fillId="0" borderId="3" applyProtection="0">
      <alignment horizontal="right"/>
    </xf>
    <xf numFmtId="171" fontId="0" fillId="0" borderId="0" applyFont="0" applyFill="0" applyBorder="0" applyAlignment="0" applyProtection="0"/>
    <xf numFmtId="0" fontId="5" fillId="0" borderId="0" applyProtection="0">
      <alignment/>
    </xf>
    <xf numFmtId="0" fontId="16" fillId="0" borderId="0" applyNumberFormat="0" applyFill="0" applyBorder="0" applyAlignment="0" applyProtection="0"/>
    <xf numFmtId="0" fontId="0" fillId="18" borderId="0">
      <alignment/>
      <protection/>
    </xf>
    <xf numFmtId="2" fontId="5" fillId="0" borderId="0" applyProtection="0">
      <alignment/>
    </xf>
    <xf numFmtId="0" fontId="17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Protection="0">
      <alignment/>
    </xf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4" borderId="7" applyNumberFormat="0" applyFont="0" applyAlignment="0" applyProtection="0"/>
    <xf numFmtId="0" fontId="8" fillId="0" borderId="4">
      <alignment/>
      <protection/>
    </xf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3" applyProtection="0">
      <alignment horizontal="right"/>
    </xf>
    <xf numFmtId="9" fontId="0" fillId="0" borderId="3" applyProtection="0">
      <alignment horizontal="right"/>
    </xf>
    <xf numFmtId="1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Protection="0">
      <alignment/>
    </xf>
    <xf numFmtId="0" fontId="2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66" fontId="0" fillId="0" borderId="0" xfId="42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6" fontId="0" fillId="0" borderId="0" xfId="42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horizontal="center" vertical="top" wrapText="1"/>
    </xf>
    <xf numFmtId="9" fontId="0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 applyProtection="1">
      <alignment/>
      <protection locked="0"/>
    </xf>
    <xf numFmtId="4" fontId="0" fillId="0" borderId="0" xfId="0" applyNumberFormat="1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horizontal="right" vertical="top" wrapText="1"/>
    </xf>
    <xf numFmtId="10" fontId="0" fillId="0" borderId="0" xfId="0" applyNumberFormat="1" applyFont="1" applyAlignment="1">
      <alignment vertical="center" wrapText="1"/>
    </xf>
    <xf numFmtId="0" fontId="25" fillId="0" borderId="11" xfId="0" applyFont="1" applyBorder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 vertical="top" wrapText="1"/>
    </xf>
    <xf numFmtId="10" fontId="0" fillId="0" borderId="0" xfId="78" applyNumberFormat="1" applyFont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166" fontId="0" fillId="0" borderId="0" xfId="42" applyFont="1" applyFill="1" applyAlignment="1">
      <alignment vertical="top" wrapText="1"/>
    </xf>
    <xf numFmtId="0" fontId="11" fillId="0" borderId="12" xfId="0" applyFont="1" applyBorder="1" applyAlignment="1">
      <alignment vertical="center"/>
    </xf>
    <xf numFmtId="166" fontId="0" fillId="0" borderId="11" xfId="42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16" borderId="11" xfId="0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0" fontId="0" fillId="0" borderId="0" xfId="42" applyNumberFormat="1" applyFont="1" applyAlignment="1">
      <alignment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center" vertical="top" wrapText="1"/>
    </xf>
    <xf numFmtId="9" fontId="0" fillId="0" borderId="11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top" wrapText="1"/>
    </xf>
    <xf numFmtId="2" fontId="0" fillId="0" borderId="11" xfId="78" applyNumberFormat="1" applyFont="1" applyFill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top" wrapText="1"/>
    </xf>
    <xf numFmtId="164" fontId="0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166" fontId="0" fillId="0" borderId="12" xfId="42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0" fillId="16" borderId="11" xfId="0" applyFill="1" applyBorder="1" applyAlignment="1">
      <alignment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6" fontId="0" fillId="0" borderId="0" xfId="42" applyFont="1" applyBorder="1" applyAlignment="1">
      <alignment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vertical="top" wrapText="1"/>
    </xf>
    <xf numFmtId="164" fontId="0" fillId="0" borderId="11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164" fontId="0" fillId="0" borderId="17" xfId="81" applyNumberFormat="1" applyFont="1" applyBorder="1" applyAlignment="1">
      <alignment/>
    </xf>
    <xf numFmtId="2" fontId="0" fillId="0" borderId="11" xfId="0" applyNumberFormat="1" applyFont="1" applyBorder="1" applyAlignment="1">
      <alignment horizontal="right" vertical="top" wrapText="1"/>
    </xf>
    <xf numFmtId="166" fontId="0" fillId="0" borderId="11" xfId="42" applyFont="1" applyBorder="1" applyAlignment="1">
      <alignment vertical="top" wrapText="1"/>
    </xf>
    <xf numFmtId="0" fontId="3" fillId="16" borderId="18" xfId="74" applyFont="1" applyFill="1" applyBorder="1">
      <alignment/>
      <protection/>
    </xf>
    <xf numFmtId="0" fontId="3" fillId="16" borderId="19" xfId="74" applyFont="1" applyFill="1" applyBorder="1">
      <alignment/>
      <protection/>
    </xf>
    <xf numFmtId="164" fontId="0" fillId="0" borderId="20" xfId="81" applyNumberFormat="1" applyFont="1" applyBorder="1" applyAlignment="1">
      <alignment/>
    </xf>
    <xf numFmtId="164" fontId="0" fillId="0" borderId="21" xfId="74" applyNumberFormat="1" applyFont="1" applyBorder="1">
      <alignment/>
      <protection/>
    </xf>
    <xf numFmtId="164" fontId="3" fillId="19" borderId="16" xfId="74" applyNumberFormat="1" applyFont="1" applyFill="1" applyBorder="1">
      <alignment/>
      <protection/>
    </xf>
    <xf numFmtId="164" fontId="3" fillId="0" borderId="20" xfId="0" applyNumberFormat="1" applyFont="1" applyBorder="1" applyAlignment="1">
      <alignment/>
    </xf>
    <xf numFmtId="164" fontId="3" fillId="19" borderId="16" xfId="0" applyNumberFormat="1" applyFont="1" applyFill="1" applyBorder="1" applyAlignment="1">
      <alignment/>
    </xf>
    <xf numFmtId="164" fontId="3" fillId="19" borderId="22" xfId="0" applyNumberFormat="1" applyFont="1" applyFill="1" applyBorder="1" applyAlignment="1">
      <alignment/>
    </xf>
    <xf numFmtId="0" fontId="0" fillId="20" borderId="11" xfId="0" applyFont="1" applyFill="1" applyBorder="1" applyAlignment="1">
      <alignment horizontal="center" vertical="top" wrapText="1"/>
    </xf>
    <xf numFmtId="0" fontId="0" fillId="20" borderId="11" xfId="0" applyFont="1" applyFill="1" applyBorder="1" applyAlignment="1">
      <alignment vertical="top" wrapText="1"/>
    </xf>
    <xf numFmtId="9" fontId="0" fillId="20" borderId="11" xfId="0" applyNumberFormat="1" applyFont="1" applyFill="1" applyBorder="1" applyAlignment="1">
      <alignment horizontal="right" vertical="top" wrapText="1"/>
    </xf>
    <xf numFmtId="0" fontId="0" fillId="20" borderId="0" xfId="0" applyFont="1" applyFill="1" applyAlignment="1">
      <alignment vertical="center" wrapText="1"/>
    </xf>
    <xf numFmtId="2" fontId="35" fillId="20" borderId="11" xfId="0" applyNumberFormat="1" applyFont="1" applyFill="1" applyBorder="1" applyAlignment="1">
      <alignment horizontal="center" vertical="top" wrapText="1"/>
    </xf>
    <xf numFmtId="0" fontId="36" fillId="20" borderId="11" xfId="0" applyFont="1" applyFill="1" applyBorder="1" applyAlignment="1">
      <alignment vertical="top" wrapText="1"/>
    </xf>
    <xf numFmtId="0" fontId="35" fillId="20" borderId="11" xfId="0" applyFont="1" applyFill="1" applyBorder="1" applyAlignment="1">
      <alignment horizontal="center" vertical="top" wrapText="1"/>
    </xf>
    <xf numFmtId="0" fontId="35" fillId="2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" fontId="0" fillId="20" borderId="13" xfId="0" applyNumberFormat="1" applyFont="1" applyFill="1" applyBorder="1" applyAlignment="1">
      <alignment horizontal="right" vertical="top" wrapText="1"/>
    </xf>
    <xf numFmtId="164" fontId="0" fillId="20" borderId="11" xfId="0" applyNumberFormat="1" applyFont="1" applyFill="1" applyBorder="1" applyAlignment="1">
      <alignment horizontal="right" vertical="top" wrapText="1"/>
    </xf>
    <xf numFmtId="0" fontId="3" fillId="20" borderId="11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vertical="top" wrapText="1"/>
    </xf>
    <xf numFmtId="4" fontId="0" fillId="20" borderId="0" xfId="0" applyNumberFormat="1" applyFont="1" applyFill="1" applyAlignment="1">
      <alignment horizontal="right" vertical="top" wrapText="1"/>
    </xf>
    <xf numFmtId="0" fontId="0" fillId="20" borderId="0" xfId="0" applyFont="1" applyFill="1" applyAlignment="1">
      <alignment horizontal="center" vertical="top" wrapText="1"/>
    </xf>
    <xf numFmtId="164" fontId="0" fillId="20" borderId="11" xfId="0" applyNumberFormat="1" applyFont="1" applyFill="1" applyBorder="1" applyAlignment="1">
      <alignment horizontal="left" vertical="top" wrapText="1"/>
    </xf>
    <xf numFmtId="0" fontId="27" fillId="16" borderId="23" xfId="74" applyFont="1" applyFill="1" applyBorder="1">
      <alignment/>
      <protection/>
    </xf>
    <xf numFmtId="0" fontId="27" fillId="16" borderId="24" xfId="74" applyFont="1" applyFill="1" applyBorder="1">
      <alignment/>
      <protection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66" fontId="35" fillId="20" borderId="11" xfId="42" applyFont="1" applyFill="1" applyBorder="1" applyAlignment="1">
      <alignment vertical="top" wrapText="1"/>
    </xf>
    <xf numFmtId="0" fontId="0" fillId="16" borderId="11" xfId="0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center" vertical="top" wrapText="1"/>
    </xf>
    <xf numFmtId="9" fontId="0" fillId="0" borderId="11" xfId="78" applyFont="1" applyBorder="1" applyAlignment="1">
      <alignment horizontal="right" vertical="top" wrapText="1"/>
    </xf>
    <xf numFmtId="44" fontId="0" fillId="0" borderId="11" xfId="0" applyNumberFormat="1" applyFont="1" applyBorder="1" applyAlignment="1">
      <alignment vertical="top" wrapText="1"/>
    </xf>
    <xf numFmtId="44" fontId="0" fillId="0" borderId="11" xfId="0" applyNumberFormat="1" applyBorder="1" applyAlignment="1">
      <alignment vertical="top" wrapText="1"/>
    </xf>
    <xf numFmtId="44" fontId="35" fillId="20" borderId="11" xfId="0" applyNumberFormat="1" applyFont="1" applyFill="1" applyBorder="1" applyAlignment="1">
      <alignment vertical="top" wrapText="1"/>
    </xf>
    <xf numFmtId="44" fontId="0" fillId="0" borderId="12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vertical="top" wrapText="1"/>
    </xf>
    <xf numFmtId="165" fontId="0" fillId="0" borderId="0" xfId="53" applyFont="1" applyAlignment="1">
      <alignment vertical="top" wrapText="1"/>
    </xf>
    <xf numFmtId="9" fontId="0" fillId="0" borderId="11" xfId="78" applyFon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4" fontId="0" fillId="0" borderId="29" xfId="0" applyNumberFormat="1" applyFont="1" applyBorder="1" applyAlignment="1">
      <alignment horizontal="right" vertical="top" wrapText="1"/>
    </xf>
    <xf numFmtId="164" fontId="0" fillId="0" borderId="3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165" fontId="0" fillId="0" borderId="27" xfId="53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0" fillId="0" borderId="2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left" vertical="top" wrapText="1"/>
    </xf>
    <xf numFmtId="164" fontId="0" fillId="0" borderId="27" xfId="0" applyNumberFormat="1" applyFont="1" applyBorder="1" applyAlignment="1">
      <alignment horizontal="left" vertical="top" wrapText="1"/>
    </xf>
    <xf numFmtId="164" fontId="0" fillId="0" borderId="33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65" fontId="0" fillId="0" borderId="0" xfId="53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horizontal="left" vertical="top" wrapText="1"/>
    </xf>
    <xf numFmtId="9" fontId="37" fillId="0" borderId="11" xfId="0" applyNumberFormat="1" applyFont="1" applyBorder="1" applyAlignment="1">
      <alignment horizontal="right" vertical="top" wrapText="1"/>
    </xf>
    <xf numFmtId="164" fontId="37" fillId="0" borderId="11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/>
    </xf>
    <xf numFmtId="164" fontId="0" fillId="0" borderId="27" xfId="0" applyNumberFormat="1" applyBorder="1" applyAlignment="1">
      <alignment horizontal="left" vertical="top" wrapText="1"/>
    </xf>
    <xf numFmtId="166" fontId="0" fillId="0" borderId="12" xfId="42" applyFont="1" applyBorder="1" applyAlignment="1">
      <alignment vertical="center" wrapText="1"/>
    </xf>
    <xf numFmtId="164" fontId="0" fillId="0" borderId="21" xfId="81" applyNumberFormat="1" applyFont="1" applyBorder="1" applyAlignment="1">
      <alignment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64" fontId="3" fillId="0" borderId="36" xfId="74" applyNumberFormat="1" applyFont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1" xfId="78" applyNumberFormat="1" applyFont="1" applyBorder="1" applyAlignment="1">
      <alignment horizontal="center" vertical="top" wrapText="1"/>
    </xf>
    <xf numFmtId="3" fontId="0" fillId="20" borderId="11" xfId="0" applyNumberFormat="1" applyFont="1" applyFill="1" applyBorder="1" applyAlignment="1">
      <alignment horizontal="center" vertical="top" wrapText="1"/>
    </xf>
    <xf numFmtId="172" fontId="0" fillId="0" borderId="11" xfId="0" applyNumberFormat="1" applyFont="1" applyBorder="1" applyAlignment="1">
      <alignment horizontal="right" vertical="top" wrapText="1"/>
    </xf>
    <xf numFmtId="172" fontId="0" fillId="0" borderId="11" xfId="0" applyNumberFormat="1" applyFont="1" applyBorder="1" applyAlignment="1">
      <alignment horizontal="left" vertical="center" wrapText="1"/>
    </xf>
    <xf numFmtId="172" fontId="37" fillId="0" borderId="11" xfId="0" applyNumberFormat="1" applyFont="1" applyBorder="1" applyAlignment="1">
      <alignment horizontal="right" vertical="top" wrapText="1"/>
    </xf>
    <xf numFmtId="172" fontId="37" fillId="0" borderId="11" xfId="0" applyNumberFormat="1" applyFont="1" applyBorder="1" applyAlignment="1">
      <alignment horizontal="left" vertical="center" wrapText="1"/>
    </xf>
    <xf numFmtId="172" fontId="0" fillId="0" borderId="11" xfId="78" applyNumberFormat="1" applyFont="1" applyFill="1" applyBorder="1" applyAlignment="1">
      <alignment horizontal="right" vertical="top" wrapText="1"/>
    </xf>
    <xf numFmtId="172" fontId="0" fillId="0" borderId="11" xfId="0" applyNumberForma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top" wrapText="1"/>
    </xf>
    <xf numFmtId="166" fontId="3" fillId="0" borderId="35" xfId="42" applyFont="1" applyBorder="1" applyAlignment="1">
      <alignment vertical="center" wrapText="1"/>
    </xf>
    <xf numFmtId="166" fontId="3" fillId="0" borderId="26" xfId="42" applyFont="1" applyBorder="1" applyAlignment="1">
      <alignment vertical="center" wrapText="1"/>
    </xf>
    <xf numFmtId="166" fontId="3" fillId="0" borderId="38" xfId="42" applyFont="1" applyBorder="1" applyAlignment="1">
      <alignment horizontal="center" vertical="center" wrapText="1"/>
    </xf>
    <xf numFmtId="166" fontId="3" fillId="0" borderId="39" xfId="42" applyFont="1" applyBorder="1" applyAlignment="1">
      <alignment horizontal="center" vertical="center" wrapText="1"/>
    </xf>
    <xf numFmtId="0" fontId="27" fillId="0" borderId="40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38" fillId="19" borderId="42" xfId="0" applyFont="1" applyFill="1" applyBorder="1" applyAlignment="1">
      <alignment horizontal="left"/>
    </xf>
    <xf numFmtId="0" fontId="38" fillId="19" borderId="43" xfId="0" applyFont="1" applyFill="1" applyBorder="1" applyAlignment="1">
      <alignment horizontal="left"/>
    </xf>
    <xf numFmtId="0" fontId="38" fillId="19" borderId="15" xfId="0" applyFont="1" applyFill="1" applyBorder="1" applyAlignment="1">
      <alignment horizontal="left"/>
    </xf>
    <xf numFmtId="0" fontId="38" fillId="19" borderId="44" xfId="0" applyFont="1" applyFill="1" applyBorder="1" applyAlignment="1">
      <alignment horizontal="left"/>
    </xf>
    <xf numFmtId="0" fontId="29" fillId="19" borderId="15" xfId="74" applyFont="1" applyFill="1" applyBorder="1" applyAlignment="1">
      <alignment horizontal="left"/>
      <protection/>
    </xf>
    <xf numFmtId="0" fontId="29" fillId="19" borderId="44" xfId="74" applyFont="1" applyFill="1" applyBorder="1" applyAlignment="1">
      <alignment horizontal="left"/>
      <protection/>
    </xf>
    <xf numFmtId="0" fontId="3" fillId="16" borderId="35" xfId="74" applyFont="1" applyFill="1" applyBorder="1" applyAlignment="1">
      <alignment horizontal="left"/>
      <protection/>
    </xf>
    <xf numFmtId="0" fontId="3" fillId="16" borderId="26" xfId="74" applyFont="1" applyFill="1" applyBorder="1" applyAlignment="1">
      <alignment horizontal="left"/>
      <protection/>
    </xf>
    <xf numFmtId="164" fontId="3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4" fontId="3" fillId="0" borderId="46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3" fillId="0" borderId="10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/>
    </xf>
    <xf numFmtId="164" fontId="0" fillId="0" borderId="45" xfId="0" applyNumberFormat="1" applyFont="1" applyBorder="1" applyAlignment="1">
      <alignment horizontal="left"/>
    </xf>
    <xf numFmtId="0" fontId="3" fillId="0" borderId="15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 2 2" xfId="48"/>
    <cellStyle name="Comma0_Lichtenburg Deelpan" xfId="49"/>
    <cellStyle name="Comma1" xfId="50"/>
    <cellStyle name="Comma2" xfId="51"/>
    <cellStyle name="Comma3" xfId="52"/>
    <cellStyle name="Currency" xfId="53"/>
    <cellStyle name="Currency [0]" xfId="54"/>
    <cellStyle name="Currency 2" xfId="55"/>
    <cellStyle name="Currency 2 2" xfId="56"/>
    <cellStyle name="Currency0" xfId="57"/>
    <cellStyle name="Date" xfId="58"/>
    <cellStyle name="Explanatory Text" xfId="59"/>
    <cellStyle name="F2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Hyperlink 2" xfId="69"/>
    <cellStyle name="Input" xfId="70"/>
    <cellStyle name="Linked Cell" xfId="71"/>
    <cellStyle name="Neutral" xfId="72"/>
    <cellStyle name="Normal 2" xfId="73"/>
    <cellStyle name="Normal_SUMCSRA" xfId="74"/>
    <cellStyle name="Note" xfId="75"/>
    <cellStyle name="or" xfId="76"/>
    <cellStyle name="Output" xfId="77"/>
    <cellStyle name="Percent" xfId="78"/>
    <cellStyle name="Percent 2" xfId="79"/>
    <cellStyle name="Percent 2 2" xfId="80"/>
    <cellStyle name="Percent_31092SUM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2</xdr:col>
      <xdr:colOff>2219325</xdr:colOff>
      <xdr:row>3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2038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120" zoomScaleNormal="120" zoomScaleSheetLayoutView="120" zoomScalePageLayoutView="70" workbookViewId="0" topLeftCell="A4">
      <selection activeCell="B18" sqref="B18"/>
    </sheetView>
  </sheetViews>
  <sheetFormatPr defaultColWidth="11.421875" defaultRowHeight="9.75" customHeight="1"/>
  <cols>
    <col min="1" max="1" width="8.57421875" style="59" bestFit="1" customWidth="1"/>
    <col min="2" max="2" width="108.8515625" style="59" customWidth="1"/>
    <col min="3" max="3" width="33.57421875" style="59" customWidth="1"/>
    <col min="4" max="4" width="14.28125" style="59" bestFit="1" customWidth="1"/>
    <col min="5" max="5" width="15.7109375" style="59" bestFit="1" customWidth="1"/>
    <col min="6" max="16384" width="11.421875" style="59" customWidth="1"/>
  </cols>
  <sheetData>
    <row r="1" spans="1:5" ht="30.75" customHeight="1">
      <c r="A1" s="202" t="s">
        <v>235</v>
      </c>
      <c r="B1" s="203"/>
      <c r="C1" s="185"/>
      <c r="D1" s="153"/>
      <c r="E1" s="154"/>
    </row>
    <row r="2" spans="1:5" ht="30.75" customHeight="1">
      <c r="A2" s="200" t="s">
        <v>236</v>
      </c>
      <c r="B2" s="201"/>
      <c r="C2" s="186"/>
      <c r="E2" s="155"/>
    </row>
    <row r="3" spans="1:5" ht="30.75" customHeight="1">
      <c r="A3" s="212" t="s">
        <v>231</v>
      </c>
      <c r="B3" s="213"/>
      <c r="C3" s="186"/>
      <c r="E3" s="155"/>
    </row>
    <row r="4" spans="1:5" ht="30.75" customHeight="1" thickBot="1">
      <c r="A4" s="99"/>
      <c r="B4" s="100"/>
      <c r="C4" s="187"/>
      <c r="E4" s="155"/>
    </row>
    <row r="5" spans="1:5" ht="30.75" customHeight="1" thickBot="1">
      <c r="A5" s="123" t="s">
        <v>3</v>
      </c>
      <c r="B5" s="124" t="s">
        <v>51</v>
      </c>
      <c r="C5" s="184" t="s">
        <v>233</v>
      </c>
      <c r="E5" s="155"/>
    </row>
    <row r="6" spans="1:5" ht="30.75" customHeight="1">
      <c r="A6" s="181">
        <v>1200</v>
      </c>
      <c r="B6" s="125" t="s">
        <v>47</v>
      </c>
      <c r="C6" s="101"/>
      <c r="E6" s="155"/>
    </row>
    <row r="7" spans="1:5" ht="30.75" customHeight="1">
      <c r="A7" s="182">
        <v>1300</v>
      </c>
      <c r="B7" s="126" t="s">
        <v>20</v>
      </c>
      <c r="C7" s="96"/>
      <c r="E7" s="155"/>
    </row>
    <row r="8" spans="1:5" ht="30.75" customHeight="1">
      <c r="A8" s="182">
        <v>1400</v>
      </c>
      <c r="B8" s="126" t="s">
        <v>115</v>
      </c>
      <c r="C8" s="96"/>
      <c r="E8" s="155"/>
    </row>
    <row r="9" spans="1:5" ht="30.75" customHeight="1">
      <c r="A9" s="182">
        <v>1500</v>
      </c>
      <c r="B9" s="126" t="s">
        <v>54</v>
      </c>
      <c r="C9" s="96"/>
      <c r="E9" s="155"/>
    </row>
    <row r="10" spans="1:5" ht="30.75" customHeight="1">
      <c r="A10" s="182">
        <v>1700</v>
      </c>
      <c r="B10" s="126" t="s">
        <v>42</v>
      </c>
      <c r="C10" s="96"/>
      <c r="E10" s="155"/>
    </row>
    <row r="11" spans="1:5" ht="30.75" customHeight="1">
      <c r="A11" s="182">
        <v>1800</v>
      </c>
      <c r="B11" s="126" t="s">
        <v>43</v>
      </c>
      <c r="C11" s="96"/>
      <c r="E11" s="155"/>
    </row>
    <row r="12" spans="1:5" ht="30.75" customHeight="1">
      <c r="A12" s="182">
        <v>2100</v>
      </c>
      <c r="B12" s="126" t="s">
        <v>382</v>
      </c>
      <c r="C12" s="96"/>
      <c r="E12" s="155"/>
    </row>
    <row r="13" spans="1:5" ht="30.75" customHeight="1">
      <c r="A13" s="182">
        <v>2200</v>
      </c>
      <c r="B13" s="126" t="str">
        <f>'2200'!B6</f>
        <v>PREFABIRCATED CULVERTS</v>
      </c>
      <c r="C13" s="96"/>
      <c r="E13" s="155"/>
    </row>
    <row r="14" spans="1:5" ht="30.75" customHeight="1">
      <c r="A14" s="182">
        <v>2300</v>
      </c>
      <c r="B14" s="126" t="s">
        <v>383</v>
      </c>
      <c r="C14" s="96"/>
      <c r="E14" s="155"/>
    </row>
    <row r="15" spans="1:5" ht="30.75" customHeight="1">
      <c r="A15" s="182">
        <v>3300</v>
      </c>
      <c r="B15" s="126" t="s">
        <v>240</v>
      </c>
      <c r="C15" s="96"/>
      <c r="E15" s="155"/>
    </row>
    <row r="16" spans="1:5" ht="30.75" customHeight="1">
      <c r="A16" s="182">
        <v>3400</v>
      </c>
      <c r="B16" s="126" t="s">
        <v>44</v>
      </c>
      <c r="C16" s="96"/>
      <c r="D16" s="140"/>
      <c r="E16" s="155"/>
    </row>
    <row r="17" spans="1:5" ht="30.75" customHeight="1">
      <c r="A17" s="182">
        <v>5100</v>
      </c>
      <c r="B17" s="126" t="s">
        <v>10</v>
      </c>
      <c r="C17" s="96"/>
      <c r="E17" s="155"/>
    </row>
    <row r="18" spans="1:5" ht="30.75" customHeight="1">
      <c r="A18" s="182">
        <v>5200</v>
      </c>
      <c r="B18" s="126" t="s">
        <v>335</v>
      </c>
      <c r="C18" s="96"/>
      <c r="E18" s="155"/>
    </row>
    <row r="19" spans="1:5" ht="30.75" customHeight="1">
      <c r="A19" s="182">
        <v>5600</v>
      </c>
      <c r="B19" s="126" t="s">
        <v>332</v>
      </c>
      <c r="C19" s="96"/>
      <c r="E19" s="155"/>
    </row>
    <row r="20" spans="1:5" ht="30.75" customHeight="1">
      <c r="A20" s="182">
        <v>5900</v>
      </c>
      <c r="B20" s="126" t="s">
        <v>15</v>
      </c>
      <c r="C20" s="96"/>
      <c r="E20" s="155"/>
    </row>
    <row r="21" spans="1:5" ht="30.75" customHeight="1">
      <c r="A21" s="182">
        <v>6100</v>
      </c>
      <c r="B21" s="126" t="s">
        <v>16</v>
      </c>
      <c r="C21" s="96"/>
      <c r="E21" s="155"/>
    </row>
    <row r="22" spans="1:5" ht="30.75" customHeight="1">
      <c r="A22" s="183">
        <v>6200</v>
      </c>
      <c r="B22" s="127" t="str">
        <f>'6200'!B6</f>
        <v>FALSEWORK, FORMWORK AND CONCRETE FINISH</v>
      </c>
      <c r="C22" s="180"/>
      <c r="E22" s="155"/>
    </row>
    <row r="23" spans="1:5" ht="30.75" customHeight="1">
      <c r="A23" s="183">
        <v>6300</v>
      </c>
      <c r="B23" s="127" t="str">
        <f>'6300'!B6</f>
        <v>STEEL REINFORCEMENT FOR STRUCTURES</v>
      </c>
      <c r="C23" s="180"/>
      <c r="E23" s="155"/>
    </row>
    <row r="24" spans="1:5" ht="30.75" customHeight="1">
      <c r="A24" s="183">
        <v>6400</v>
      </c>
      <c r="B24" s="127" t="str">
        <f>'6400'!B6</f>
        <v>CONCRETE FOR STRUCTURES</v>
      </c>
      <c r="C24" s="180"/>
      <c r="E24" s="155"/>
    </row>
    <row r="25" spans="1:5" ht="30.75" customHeight="1">
      <c r="A25" s="183">
        <v>7100</v>
      </c>
      <c r="B25" s="127" t="str">
        <f>'7100'!B6</f>
        <v>CONCRETE PAVEMENTS</v>
      </c>
      <c r="C25" s="180"/>
      <c r="E25" s="155"/>
    </row>
    <row r="26" spans="1:5" ht="30.75" customHeight="1" thickBot="1">
      <c r="A26" s="183">
        <v>8100</v>
      </c>
      <c r="B26" s="127" t="str">
        <f>'8100'!B5</f>
        <v>TESTING MATERIALS AND WORKMANSHIP</v>
      </c>
      <c r="C26" s="102"/>
      <c r="E26" s="155"/>
    </row>
    <row r="27" spans="1:6" ht="30.75" customHeight="1" thickBot="1">
      <c r="A27" s="210" t="s">
        <v>128</v>
      </c>
      <c r="B27" s="211"/>
      <c r="C27" s="103"/>
      <c r="D27" s="71"/>
      <c r="E27" s="156"/>
      <c r="F27" s="140"/>
    </row>
    <row r="28" spans="1:5" ht="28.5" customHeight="1" thickBot="1">
      <c r="A28" s="208" t="s">
        <v>238</v>
      </c>
      <c r="B28" s="209"/>
      <c r="C28" s="105"/>
      <c r="E28" s="155"/>
    </row>
    <row r="29" spans="1:5" ht="22.5" customHeight="1" thickBot="1">
      <c r="A29" s="208" t="s">
        <v>237</v>
      </c>
      <c r="B29" s="209"/>
      <c r="C29" s="105"/>
      <c r="E29" s="155"/>
    </row>
    <row r="30" spans="1:5" ht="21.75" customHeight="1">
      <c r="A30" s="204" t="s">
        <v>232</v>
      </c>
      <c r="B30" s="205"/>
      <c r="C30" s="104"/>
      <c r="E30" s="155"/>
    </row>
    <row r="31" spans="1:5" ht="21" customHeight="1" thickBot="1">
      <c r="A31" s="206" t="s">
        <v>234</v>
      </c>
      <c r="B31" s="207"/>
      <c r="C31" s="106"/>
      <c r="D31" s="71"/>
      <c r="E31" s="155"/>
    </row>
    <row r="32" spans="1:5" ht="15" customHeight="1">
      <c r="A32" s="157"/>
      <c r="E32" s="155"/>
    </row>
    <row r="33" spans="1:5" ht="15" customHeight="1">
      <c r="A33" s="157"/>
      <c r="E33" s="155"/>
    </row>
    <row r="34" spans="1:5" ht="15" customHeight="1">
      <c r="A34" s="157"/>
      <c r="E34" s="155"/>
    </row>
    <row r="35" spans="1:5" ht="15" customHeight="1">
      <c r="A35" s="157"/>
      <c r="E35" s="155"/>
    </row>
    <row r="36" spans="1:5" ht="15" customHeight="1">
      <c r="A36" s="157"/>
      <c r="E36" s="155"/>
    </row>
    <row r="37" spans="1:5" ht="15" customHeight="1">
      <c r="A37" s="157"/>
      <c r="E37" s="155"/>
    </row>
    <row r="38" spans="1:5" ht="15" customHeight="1">
      <c r="A38" s="157"/>
      <c r="E38" s="155"/>
    </row>
    <row r="39" spans="1:5" ht="15" customHeight="1">
      <c r="A39" s="157"/>
      <c r="E39" s="155"/>
    </row>
    <row r="40" spans="1:5" ht="15" customHeight="1">
      <c r="A40" s="157"/>
      <c r="E40" s="155"/>
    </row>
    <row r="41" spans="1:5" ht="15" customHeight="1">
      <c r="A41" s="157"/>
      <c r="E41" s="155"/>
    </row>
    <row r="42" spans="1:5" ht="15" customHeight="1">
      <c r="A42" s="157"/>
      <c r="E42" s="155"/>
    </row>
    <row r="43" spans="1:5" ht="15" customHeight="1">
      <c r="A43" s="157"/>
      <c r="E43" s="155"/>
    </row>
    <row r="44" spans="1:5" ht="9.75" customHeight="1">
      <c r="A44" s="157"/>
      <c r="E44" s="155"/>
    </row>
    <row r="45" spans="1:5" ht="9.75" customHeight="1">
      <c r="A45" s="157"/>
      <c r="E45" s="155"/>
    </row>
    <row r="46" spans="1:5" ht="9.75" customHeight="1">
      <c r="A46" s="157"/>
      <c r="E46" s="155"/>
    </row>
    <row r="47" spans="1:5" ht="9.75" customHeight="1">
      <c r="A47" s="157"/>
      <c r="E47" s="155"/>
    </row>
    <row r="48" spans="1:5" ht="9.75" customHeight="1">
      <c r="A48" s="157"/>
      <c r="E48" s="155"/>
    </row>
    <row r="49" spans="1:5" ht="9.75" customHeight="1">
      <c r="A49" s="157"/>
      <c r="E49" s="155"/>
    </row>
    <row r="50" spans="1:5" ht="9.75" customHeight="1">
      <c r="A50" s="157"/>
      <c r="E50" s="155"/>
    </row>
    <row r="51" spans="1:5" ht="9.75" customHeight="1">
      <c r="A51" s="157"/>
      <c r="E51" s="155"/>
    </row>
    <row r="52" spans="1:5" ht="9.75" customHeight="1">
      <c r="A52" s="157"/>
      <c r="E52" s="155"/>
    </row>
    <row r="53" spans="1:5" ht="9.75" customHeight="1">
      <c r="A53" s="157"/>
      <c r="E53" s="155"/>
    </row>
    <row r="54" spans="1:5" ht="9.75" customHeight="1">
      <c r="A54" s="157"/>
      <c r="E54" s="155"/>
    </row>
    <row r="55" spans="1:5" ht="9.75" customHeight="1">
      <c r="A55" s="157"/>
      <c r="E55" s="155"/>
    </row>
    <row r="56" spans="1:5" ht="9.75" customHeight="1">
      <c r="A56" s="157"/>
      <c r="E56" s="155"/>
    </row>
    <row r="57" spans="1:5" ht="9.75" customHeight="1">
      <c r="A57" s="157"/>
      <c r="E57" s="155"/>
    </row>
    <row r="58" spans="1:5" ht="9.75" customHeight="1" thickBot="1">
      <c r="A58" s="158"/>
      <c r="B58" s="159"/>
      <c r="C58" s="159"/>
      <c r="D58" s="159"/>
      <c r="E58" s="160"/>
    </row>
  </sheetData>
  <sheetProtection/>
  <mergeCells count="8">
    <mergeCell ref="A2:B2"/>
    <mergeCell ref="A1:B1"/>
    <mergeCell ref="A30:B30"/>
    <mergeCell ref="A31:B31"/>
    <mergeCell ref="A29:B29"/>
    <mergeCell ref="A28:B28"/>
    <mergeCell ref="A27:B27"/>
    <mergeCell ref="A3:B3"/>
  </mergeCells>
  <printOptions horizontalCentered="1"/>
  <pageMargins left="0.75" right="0.75" top="1" bottom="1" header="0.3" footer="0.3"/>
  <pageSetup fitToHeight="1" fitToWidth="1" horizontalDpi="300" verticalDpi="300" orientation="portrait" paperSize="9" scale="58" r:id="rId2"/>
  <colBreaks count="1" manualBreakCount="1">
    <brk id="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SheetLayoutView="100" zoomScalePageLayoutView="0" workbookViewId="0" topLeftCell="A43">
      <selection activeCell="F63" sqref="A1:F63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5.7109375" style="83" customWidth="1"/>
    <col min="7" max="7" width="28.28125" style="2" customWidth="1"/>
    <col min="8" max="8" width="12.421875" style="2" bestFit="1" customWidth="1"/>
    <col min="9" max="9" width="22.7109375" style="2" customWidth="1"/>
    <col min="10" max="10" width="9.28125" style="2" bestFit="1" customWidth="1"/>
    <col min="11" max="11" width="11.7109375" style="2" customWidth="1"/>
    <col min="12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30"/>
      <c r="F2" s="215"/>
    </row>
    <row r="3" spans="1:6" s="6" customFormat="1" ht="13.5" customHeight="1" thickBot="1">
      <c r="A3" s="219"/>
      <c r="B3" s="219"/>
      <c r="C3" s="219"/>
      <c r="D3" s="228"/>
      <c r="E3" s="231"/>
      <c r="F3" s="216"/>
    </row>
    <row r="4" spans="1:6" s="6" customFormat="1" ht="1.5" customHeight="1">
      <c r="A4" s="152"/>
      <c r="B4" s="50"/>
      <c r="C4" s="51"/>
      <c r="D4" s="52"/>
      <c r="E4" s="53"/>
      <c r="F4" s="78"/>
    </row>
    <row r="5" spans="1:6" s="6" customFormat="1" ht="13.5" customHeight="1">
      <c r="A5" s="7"/>
      <c r="B5" s="25"/>
      <c r="C5" s="48"/>
      <c r="D5" s="26"/>
      <c r="E5" s="49"/>
      <c r="F5" s="78"/>
    </row>
    <row r="6" spans="1:6" ht="38.25">
      <c r="A6" s="10" t="s">
        <v>365</v>
      </c>
      <c r="B6" s="11" t="s">
        <v>366</v>
      </c>
      <c r="C6" s="12"/>
      <c r="D6" s="12"/>
      <c r="E6" s="41"/>
      <c r="F6" s="89"/>
    </row>
    <row r="7" spans="1:6" ht="13.5" customHeight="1">
      <c r="A7" s="10"/>
      <c r="B7" s="14"/>
      <c r="D7" s="12"/>
      <c r="E7" s="41"/>
      <c r="F7" s="89"/>
    </row>
    <row r="8" spans="1:6" ht="12.75">
      <c r="A8" s="12">
        <v>23.07</v>
      </c>
      <c r="B8" s="60" t="s">
        <v>367</v>
      </c>
      <c r="D8" s="12"/>
      <c r="E8" s="41"/>
      <c r="F8" s="89"/>
    </row>
    <row r="9" spans="1:6" ht="13.5" customHeight="1">
      <c r="A9" s="12"/>
      <c r="B9" s="60" t="s">
        <v>368</v>
      </c>
      <c r="D9" s="12"/>
      <c r="E9" s="41"/>
      <c r="F9" s="89"/>
    </row>
    <row r="10" spans="1:6" ht="12.75">
      <c r="A10" s="12"/>
      <c r="B10" s="11"/>
      <c r="D10" s="12"/>
      <c r="E10" s="41"/>
      <c r="F10" s="89"/>
    </row>
    <row r="11" spans="1:6" ht="13.5" customHeight="1">
      <c r="A11" s="62" t="s">
        <v>23</v>
      </c>
      <c r="B11" s="60" t="s">
        <v>369</v>
      </c>
      <c r="C11" s="27" t="s">
        <v>6</v>
      </c>
      <c r="D11" s="12">
        <v>4</v>
      </c>
      <c r="E11" s="41"/>
      <c r="F11" s="89"/>
    </row>
    <row r="12" spans="1:6" ht="15" customHeight="1">
      <c r="A12" s="12"/>
      <c r="B12" s="14"/>
      <c r="D12" s="12"/>
      <c r="E12" s="41"/>
      <c r="F12" s="89"/>
    </row>
    <row r="13" spans="1:6" ht="15" customHeight="1">
      <c r="A13" s="62" t="s">
        <v>25</v>
      </c>
      <c r="B13" s="60" t="s">
        <v>370</v>
      </c>
      <c r="C13" s="27" t="s">
        <v>6</v>
      </c>
      <c r="D13" s="12">
        <f>+D11*0.15</f>
        <v>0.6</v>
      </c>
      <c r="E13" s="41"/>
      <c r="F13" s="89"/>
    </row>
    <row r="14" spans="1:6" ht="13.5" customHeight="1">
      <c r="A14" s="12"/>
      <c r="B14" s="11"/>
      <c r="D14" s="12"/>
      <c r="E14" s="41"/>
      <c r="F14" s="89"/>
    </row>
    <row r="15" spans="1:11" ht="13.5" customHeight="1">
      <c r="A15" s="12">
        <v>23.08</v>
      </c>
      <c r="B15" s="11" t="s">
        <v>371</v>
      </c>
      <c r="D15" s="12"/>
      <c r="E15" s="41"/>
      <c r="F15" s="89"/>
      <c r="H15" s="56"/>
      <c r="I15" s="56"/>
      <c r="K15" s="56"/>
    </row>
    <row r="16" spans="1:6" ht="13.5" customHeight="1">
      <c r="A16" s="12"/>
      <c r="B16" s="11"/>
      <c r="D16" s="12"/>
      <c r="E16" s="41"/>
      <c r="F16" s="89"/>
    </row>
    <row r="17" spans="1:6" ht="15" customHeight="1">
      <c r="A17" s="62" t="s">
        <v>23</v>
      </c>
      <c r="B17" s="60" t="s">
        <v>372</v>
      </c>
      <c r="D17" s="12"/>
      <c r="E17" s="41"/>
      <c r="F17" s="89"/>
    </row>
    <row r="18" spans="1:8" ht="15" customHeight="1">
      <c r="A18" s="12"/>
      <c r="B18" s="14"/>
      <c r="D18" s="12"/>
      <c r="E18" s="41"/>
      <c r="F18" s="89"/>
      <c r="H18" s="56"/>
    </row>
    <row r="19" spans="1:6" ht="13.5" customHeight="1">
      <c r="A19" s="62" t="s">
        <v>31</v>
      </c>
      <c r="B19" s="60" t="s">
        <v>373</v>
      </c>
      <c r="C19" s="27" t="s">
        <v>6</v>
      </c>
      <c r="D19" s="12">
        <v>5</v>
      </c>
      <c r="E19" s="41"/>
      <c r="F19" s="89"/>
    </row>
    <row r="20" spans="1:6" ht="12.75">
      <c r="A20" s="12"/>
      <c r="B20" s="11"/>
      <c r="D20" s="12"/>
      <c r="E20" s="41"/>
      <c r="F20" s="89"/>
    </row>
    <row r="21" spans="1:6" ht="13.5" customHeight="1">
      <c r="A21" s="62" t="s">
        <v>25</v>
      </c>
      <c r="B21" s="60" t="s">
        <v>374</v>
      </c>
      <c r="D21" s="12"/>
      <c r="E21" s="41"/>
      <c r="F21" s="89"/>
    </row>
    <row r="22" spans="1:6" ht="12" customHeight="1">
      <c r="A22" s="12"/>
      <c r="B22" s="60" t="s">
        <v>375</v>
      </c>
      <c r="D22" s="13"/>
      <c r="E22" s="41"/>
      <c r="F22" s="89"/>
    </row>
    <row r="23" spans="1:6" ht="12" customHeight="1">
      <c r="A23" s="12"/>
      <c r="B23" s="60" t="s">
        <v>376</v>
      </c>
      <c r="D23" s="12"/>
      <c r="E23" s="41"/>
      <c r="F23" s="89"/>
    </row>
    <row r="24" spans="1:6" ht="13.5" customHeight="1">
      <c r="A24" s="12"/>
      <c r="B24" s="11"/>
      <c r="D24" s="12"/>
      <c r="E24" s="41"/>
      <c r="F24" s="89"/>
    </row>
    <row r="25" spans="1:6" ht="17.25" customHeight="1">
      <c r="A25" s="62" t="s">
        <v>70</v>
      </c>
      <c r="B25" s="60" t="s">
        <v>378</v>
      </c>
      <c r="C25" s="27" t="s">
        <v>52</v>
      </c>
      <c r="D25" s="12">
        <v>2</v>
      </c>
      <c r="E25" s="41"/>
      <c r="F25" s="89"/>
    </row>
    <row r="26" spans="1:6" ht="13.5" customHeight="1">
      <c r="A26" s="12"/>
      <c r="B26" s="14"/>
      <c r="D26" s="12"/>
      <c r="E26" s="41"/>
      <c r="F26" s="89"/>
    </row>
    <row r="27" spans="1:9" ht="17.25" customHeight="1">
      <c r="A27" s="62" t="s">
        <v>73</v>
      </c>
      <c r="B27" s="60" t="s">
        <v>377</v>
      </c>
      <c r="C27" s="27" t="s">
        <v>52</v>
      </c>
      <c r="D27" s="12">
        <f>1.5*2</f>
        <v>3</v>
      </c>
      <c r="E27" s="41"/>
      <c r="F27" s="89"/>
      <c r="G27" s="28"/>
      <c r="I27" s="56"/>
    </row>
    <row r="28" spans="1:9" ht="17.25" customHeight="1">
      <c r="A28" s="12"/>
      <c r="B28" s="14"/>
      <c r="D28" s="12"/>
      <c r="E28" s="41"/>
      <c r="F28" s="89"/>
      <c r="I28" s="56"/>
    </row>
    <row r="29" spans="1:6" ht="16.5" customHeight="1">
      <c r="A29" s="40">
        <v>23.12</v>
      </c>
      <c r="B29" s="60" t="s">
        <v>379</v>
      </c>
      <c r="D29" s="12"/>
      <c r="E29" s="41"/>
      <c r="F29" s="89"/>
    </row>
    <row r="30" spans="1:10" ht="12.75">
      <c r="A30" s="12"/>
      <c r="B30" s="14"/>
      <c r="D30" s="12"/>
      <c r="E30" s="41"/>
      <c r="F30" s="89"/>
      <c r="J30" s="56"/>
    </row>
    <row r="31" spans="1:6" ht="13.5" customHeight="1">
      <c r="A31" s="62" t="s">
        <v>24</v>
      </c>
      <c r="B31" s="60" t="s">
        <v>283</v>
      </c>
      <c r="D31" s="12"/>
      <c r="E31" s="41"/>
      <c r="F31" s="89"/>
    </row>
    <row r="32" spans="1:6" ht="12.75">
      <c r="A32" s="12"/>
      <c r="B32" s="14"/>
      <c r="D32" s="12"/>
      <c r="E32" s="41"/>
      <c r="F32" s="89"/>
    </row>
    <row r="33" spans="1:6" ht="13.5" customHeight="1">
      <c r="A33" s="62" t="s">
        <v>70</v>
      </c>
      <c r="B33" s="60" t="s">
        <v>380</v>
      </c>
      <c r="C33" s="128" t="s">
        <v>50</v>
      </c>
      <c r="D33" s="12">
        <v>100</v>
      </c>
      <c r="E33" s="41"/>
      <c r="F33" s="78"/>
    </row>
    <row r="34" spans="1:6" ht="13.5" customHeight="1">
      <c r="A34" s="12"/>
      <c r="B34" s="14"/>
      <c r="D34" s="12"/>
      <c r="E34" s="41"/>
      <c r="F34" s="78"/>
    </row>
    <row r="35" spans="1:6" ht="13.5" customHeight="1">
      <c r="A35" s="62" t="s">
        <v>73</v>
      </c>
      <c r="B35" s="60" t="s">
        <v>381</v>
      </c>
      <c r="C35" s="128" t="s">
        <v>50</v>
      </c>
      <c r="D35" s="12">
        <f>+D33*0.1</f>
        <v>10</v>
      </c>
      <c r="E35" s="41"/>
      <c r="F35" s="78"/>
    </row>
    <row r="36" spans="1:6" ht="13.5" customHeight="1">
      <c r="A36" s="62"/>
      <c r="B36" s="60"/>
      <c r="C36" s="128"/>
      <c r="D36" s="12"/>
      <c r="E36" s="41"/>
      <c r="F36" s="78"/>
    </row>
    <row r="37" spans="1:6" ht="13.5" customHeight="1">
      <c r="A37" s="62"/>
      <c r="B37" s="60"/>
      <c r="C37" s="128"/>
      <c r="D37" s="12"/>
      <c r="E37" s="41"/>
      <c r="F37" s="78"/>
    </row>
    <row r="38" spans="1:6" ht="13.5" customHeight="1">
      <c r="A38" s="62"/>
      <c r="B38" s="60"/>
      <c r="C38" s="128"/>
      <c r="D38" s="12"/>
      <c r="E38" s="41"/>
      <c r="F38" s="78"/>
    </row>
    <row r="39" spans="1:6" ht="13.5" customHeight="1">
      <c r="A39" s="62"/>
      <c r="B39" s="60"/>
      <c r="C39" s="128"/>
      <c r="D39" s="12"/>
      <c r="E39" s="41"/>
      <c r="F39" s="78"/>
    </row>
    <row r="40" spans="1:6" ht="13.5" customHeight="1">
      <c r="A40" s="62"/>
      <c r="B40" s="60"/>
      <c r="C40" s="128"/>
      <c r="D40" s="12"/>
      <c r="E40" s="41"/>
      <c r="F40" s="78"/>
    </row>
    <row r="41" spans="1:6" ht="13.5" customHeight="1">
      <c r="A41" s="62"/>
      <c r="B41" s="60"/>
      <c r="C41" s="128"/>
      <c r="D41" s="12"/>
      <c r="E41" s="41"/>
      <c r="F41" s="78"/>
    </row>
    <row r="42" spans="1:6" ht="13.5" customHeight="1">
      <c r="A42" s="62"/>
      <c r="B42" s="60"/>
      <c r="C42" s="128"/>
      <c r="D42" s="12"/>
      <c r="E42" s="41"/>
      <c r="F42" s="78"/>
    </row>
    <row r="43" spans="1:6" ht="13.5" customHeight="1">
      <c r="A43" s="62"/>
      <c r="B43" s="60"/>
      <c r="C43" s="128"/>
      <c r="D43" s="12"/>
      <c r="E43" s="41"/>
      <c r="F43" s="78"/>
    </row>
    <row r="44" spans="1:6" ht="13.5" customHeight="1">
      <c r="A44" s="62"/>
      <c r="B44" s="60"/>
      <c r="C44" s="128"/>
      <c r="D44" s="12"/>
      <c r="E44" s="41"/>
      <c r="F44" s="78"/>
    </row>
    <row r="45" spans="1:6" ht="13.5" customHeight="1">
      <c r="A45" s="62"/>
      <c r="B45" s="60"/>
      <c r="C45" s="128"/>
      <c r="D45" s="12"/>
      <c r="E45" s="41"/>
      <c r="F45" s="78"/>
    </row>
    <row r="46" spans="1:6" ht="13.5" customHeight="1">
      <c r="A46" s="62"/>
      <c r="B46" s="60"/>
      <c r="C46" s="128"/>
      <c r="D46" s="12"/>
      <c r="E46" s="41"/>
      <c r="F46" s="78"/>
    </row>
    <row r="47" spans="1:6" ht="13.5" customHeight="1">
      <c r="A47" s="62"/>
      <c r="B47" s="60"/>
      <c r="C47" s="128"/>
      <c r="D47" s="12"/>
      <c r="E47" s="41"/>
      <c r="F47" s="78"/>
    </row>
    <row r="48" spans="1:6" ht="13.5" customHeight="1">
      <c r="A48" s="62"/>
      <c r="B48" s="60"/>
      <c r="C48" s="128"/>
      <c r="D48" s="12"/>
      <c r="E48" s="41"/>
      <c r="F48" s="78"/>
    </row>
    <row r="49" spans="1:6" ht="13.5" customHeight="1">
      <c r="A49" s="62"/>
      <c r="B49" s="60"/>
      <c r="C49" s="128"/>
      <c r="D49" s="12"/>
      <c r="E49" s="41"/>
      <c r="F49" s="78"/>
    </row>
    <row r="50" spans="1:6" ht="13.5" customHeight="1">
      <c r="A50" s="62"/>
      <c r="B50" s="60"/>
      <c r="C50" s="128"/>
      <c r="D50" s="12"/>
      <c r="E50" s="41"/>
      <c r="F50" s="78"/>
    </row>
    <row r="51" spans="1:6" ht="13.5" customHeight="1">
      <c r="A51" s="62"/>
      <c r="B51" s="60"/>
      <c r="C51" s="128"/>
      <c r="D51" s="12"/>
      <c r="E51" s="41"/>
      <c r="F51" s="78"/>
    </row>
    <row r="52" spans="1:6" ht="13.5" customHeight="1">
      <c r="A52" s="62"/>
      <c r="B52" s="60"/>
      <c r="C52" s="128"/>
      <c r="D52" s="12"/>
      <c r="E52" s="41"/>
      <c r="F52" s="78"/>
    </row>
    <row r="53" spans="1:6" ht="13.5" customHeight="1">
      <c r="A53" s="62"/>
      <c r="B53" s="60"/>
      <c r="C53" s="128"/>
      <c r="D53" s="12"/>
      <c r="E53" s="41"/>
      <c r="F53" s="78"/>
    </row>
    <row r="54" spans="1:6" ht="13.5" customHeight="1">
      <c r="A54" s="62"/>
      <c r="B54" s="60"/>
      <c r="C54" s="128"/>
      <c r="D54" s="12"/>
      <c r="E54" s="41"/>
      <c r="F54" s="78"/>
    </row>
    <row r="55" spans="1:6" ht="13.5" customHeight="1">
      <c r="A55" s="62"/>
      <c r="B55" s="60"/>
      <c r="C55" s="128"/>
      <c r="D55" s="12"/>
      <c r="E55" s="41"/>
      <c r="F55" s="78"/>
    </row>
    <row r="56" spans="1:6" ht="13.5" customHeight="1">
      <c r="A56" s="62"/>
      <c r="B56" s="60"/>
      <c r="C56" s="128"/>
      <c r="D56" s="12"/>
      <c r="E56" s="41"/>
      <c r="F56" s="78"/>
    </row>
    <row r="57" spans="1:6" ht="13.5" customHeight="1">
      <c r="A57" s="62"/>
      <c r="B57" s="60"/>
      <c r="C57" s="128"/>
      <c r="D57" s="12"/>
      <c r="E57" s="41"/>
      <c r="F57" s="78"/>
    </row>
    <row r="58" spans="1:6" ht="13.5" customHeight="1">
      <c r="A58" s="62"/>
      <c r="B58" s="60"/>
      <c r="C58" s="128"/>
      <c r="D58" s="12"/>
      <c r="E58" s="41"/>
      <c r="F58" s="78"/>
    </row>
    <row r="59" spans="1:6" ht="13.5" customHeight="1">
      <c r="A59" s="62"/>
      <c r="B59" s="60"/>
      <c r="C59" s="128"/>
      <c r="D59" s="12"/>
      <c r="E59" s="41"/>
      <c r="F59" s="78"/>
    </row>
    <row r="60" spans="1:6" ht="13.5" customHeight="1">
      <c r="A60" s="62"/>
      <c r="B60" s="60"/>
      <c r="C60" s="128"/>
      <c r="D60" s="12"/>
      <c r="E60" s="41"/>
      <c r="F60" s="78"/>
    </row>
    <row r="61" spans="1:6" ht="13.5" customHeight="1">
      <c r="A61" s="62"/>
      <c r="B61" s="60"/>
      <c r="C61" s="128"/>
      <c r="D61" s="12"/>
      <c r="E61" s="41"/>
      <c r="F61" s="78"/>
    </row>
    <row r="62" spans="1:6" ht="13.5" customHeight="1" thickBot="1">
      <c r="A62" s="62"/>
      <c r="B62" s="60"/>
      <c r="C62" s="128"/>
      <c r="D62" s="12"/>
      <c r="E62" s="41"/>
      <c r="F62" s="78"/>
    </row>
    <row r="63" spans="1:6" s="6" customFormat="1" ht="27.75" customHeight="1" thickBot="1">
      <c r="A63" s="19">
        <v>2300</v>
      </c>
      <c r="B63" s="20" t="s">
        <v>8</v>
      </c>
      <c r="C63" s="43"/>
      <c r="D63" s="22"/>
      <c r="E63" s="44"/>
      <c r="F63" s="82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zoomScale="130" zoomScaleNormal="130" zoomScaleSheetLayoutView="100" zoomScalePageLayoutView="55" workbookViewId="0" topLeftCell="A50">
      <selection activeCell="J70" sqref="J70"/>
    </sheetView>
  </sheetViews>
  <sheetFormatPr defaultColWidth="11.421875" defaultRowHeight="44.25" customHeight="1"/>
  <cols>
    <col min="1" max="1" width="10.7109375" style="27" customWidth="1"/>
    <col min="2" max="2" width="45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5.140625" style="90" bestFit="1" customWidth="1"/>
    <col min="7" max="7" width="9.28125" style="2" bestFit="1" customWidth="1"/>
    <col min="8" max="8" width="11.7109375" style="2" customWidth="1"/>
    <col min="9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32" t="s">
        <v>57</v>
      </c>
    </row>
    <row r="2" spans="1:6" ht="13.5" customHeight="1">
      <c r="A2" s="218"/>
      <c r="B2" s="218"/>
      <c r="C2" s="218"/>
      <c r="D2" s="227"/>
      <c r="E2" s="230"/>
      <c r="F2" s="233"/>
    </row>
    <row r="3" spans="1:6" s="6" customFormat="1" ht="13.5" customHeight="1" thickBot="1">
      <c r="A3" s="219"/>
      <c r="B3" s="219"/>
      <c r="C3" s="219"/>
      <c r="D3" s="228"/>
      <c r="E3" s="231"/>
      <c r="F3" s="234"/>
    </row>
    <row r="4" spans="1:6" ht="25.5">
      <c r="A4" s="10" t="s">
        <v>239</v>
      </c>
      <c r="B4" s="11" t="s">
        <v>240</v>
      </c>
      <c r="D4" s="12"/>
      <c r="E4" s="41"/>
      <c r="F4" s="89"/>
    </row>
    <row r="5" spans="1:6" ht="9" customHeight="1">
      <c r="A5" s="10"/>
      <c r="B5" s="14"/>
      <c r="D5" s="12"/>
      <c r="E5" s="41"/>
      <c r="F5" s="89"/>
    </row>
    <row r="6" spans="1:6" ht="25.5">
      <c r="A6" s="12">
        <v>33.01</v>
      </c>
      <c r="B6" s="11" t="s">
        <v>241</v>
      </c>
      <c r="D6" s="12"/>
      <c r="E6" s="41"/>
      <c r="F6" s="89"/>
    </row>
    <row r="7" spans="1:6" ht="9" customHeight="1">
      <c r="A7" s="12"/>
      <c r="B7" s="14"/>
      <c r="D7" s="12"/>
      <c r="E7" s="41"/>
      <c r="F7" s="89"/>
    </row>
    <row r="8" spans="1:6" ht="13.5" customHeight="1">
      <c r="A8" s="12" t="s">
        <v>23</v>
      </c>
      <c r="B8" s="60" t="s">
        <v>242</v>
      </c>
      <c r="D8" s="12"/>
      <c r="E8" s="41"/>
      <c r="F8" s="89"/>
    </row>
    <row r="9" spans="1:6" ht="13.5" customHeight="1">
      <c r="A9" s="12"/>
      <c r="B9" s="60" t="s">
        <v>243</v>
      </c>
      <c r="D9" s="12"/>
      <c r="E9" s="41"/>
      <c r="F9" s="89"/>
    </row>
    <row r="10" spans="1:6" ht="9" customHeight="1">
      <c r="A10" s="12"/>
      <c r="B10" s="14"/>
      <c r="D10" s="12"/>
      <c r="E10" s="41"/>
      <c r="F10" s="89"/>
    </row>
    <row r="11" spans="1:6" ht="14.25" customHeight="1">
      <c r="A11" s="12" t="s">
        <v>70</v>
      </c>
      <c r="B11" s="60" t="s">
        <v>244</v>
      </c>
      <c r="C11" s="27" t="s">
        <v>58</v>
      </c>
      <c r="D11" s="12">
        <v>200</v>
      </c>
      <c r="E11" s="41"/>
      <c r="F11" s="89"/>
    </row>
    <row r="12" spans="1:6" ht="14.25" customHeight="1">
      <c r="A12" s="12"/>
      <c r="B12" s="14"/>
      <c r="D12" s="12"/>
      <c r="E12" s="41"/>
      <c r="F12" s="89"/>
    </row>
    <row r="13" spans="1:6" ht="14.25" customHeight="1">
      <c r="A13" s="62" t="s">
        <v>25</v>
      </c>
      <c r="B13" s="60" t="s">
        <v>245</v>
      </c>
      <c r="D13" s="12"/>
      <c r="E13" s="41"/>
      <c r="F13" s="89"/>
    </row>
    <row r="14" spans="1:6" ht="14.25" customHeight="1">
      <c r="A14" s="12"/>
      <c r="B14" s="60" t="s">
        <v>246</v>
      </c>
      <c r="D14" s="12"/>
      <c r="E14" s="41"/>
      <c r="F14" s="89"/>
    </row>
    <row r="15" spans="1:6" ht="14.25" customHeight="1">
      <c r="A15" s="12"/>
      <c r="B15" s="14"/>
      <c r="D15" s="12"/>
      <c r="E15" s="41"/>
      <c r="F15" s="89"/>
    </row>
    <row r="16" spans="1:6" ht="14.25" customHeight="1">
      <c r="A16" s="62" t="s">
        <v>70</v>
      </c>
      <c r="B16" s="60" t="s">
        <v>247</v>
      </c>
      <c r="C16" s="27" t="s">
        <v>58</v>
      </c>
      <c r="D16" s="12">
        <f>0.3*6*2300</f>
        <v>4140</v>
      </c>
      <c r="E16" s="41"/>
      <c r="F16" s="89"/>
    </row>
    <row r="17" spans="1:6" ht="14.25" customHeight="1">
      <c r="A17" s="12"/>
      <c r="B17" s="14"/>
      <c r="D17" s="12"/>
      <c r="E17" s="41"/>
      <c r="F17" s="89"/>
    </row>
    <row r="18" spans="1:6" ht="14.25" customHeight="1">
      <c r="A18" s="62">
        <v>33.03</v>
      </c>
      <c r="B18" s="11" t="s">
        <v>248</v>
      </c>
      <c r="D18" s="12"/>
      <c r="E18" s="41"/>
      <c r="F18" s="89"/>
    </row>
    <row r="19" spans="1:6" ht="12.75" customHeight="1">
      <c r="A19" s="10"/>
      <c r="B19" s="11" t="s">
        <v>249</v>
      </c>
      <c r="D19" s="12"/>
      <c r="E19" s="41"/>
      <c r="F19" s="89"/>
    </row>
    <row r="20" spans="1:6" ht="14.25" customHeight="1">
      <c r="A20" s="12"/>
      <c r="B20" s="14"/>
      <c r="D20" s="12"/>
      <c r="E20" s="41"/>
      <c r="F20" s="89"/>
    </row>
    <row r="21" spans="1:6" ht="12.75">
      <c r="A21" s="62" t="s">
        <v>23</v>
      </c>
      <c r="B21" s="60" t="s">
        <v>250</v>
      </c>
      <c r="C21" s="27" t="s">
        <v>58</v>
      </c>
      <c r="D21" s="12">
        <f>+(D16+D11)*0.1</f>
        <v>434</v>
      </c>
      <c r="E21" s="41"/>
      <c r="F21" s="89"/>
    </row>
    <row r="22" spans="1:6" ht="12" customHeight="1">
      <c r="A22" s="12"/>
      <c r="B22" s="14"/>
      <c r="D22" s="12"/>
      <c r="E22" s="41"/>
      <c r="F22" s="89"/>
    </row>
    <row r="23" spans="1:6" ht="14.25" customHeight="1">
      <c r="A23" s="62" t="s">
        <v>25</v>
      </c>
      <c r="B23" s="60" t="s">
        <v>251</v>
      </c>
      <c r="C23" s="27" t="s">
        <v>58</v>
      </c>
      <c r="D23" s="12">
        <f>ROUND(+D21*0.1,0)</f>
        <v>43</v>
      </c>
      <c r="E23" s="41"/>
      <c r="F23" s="89"/>
    </row>
    <row r="24" spans="1:6" ht="14.25" customHeight="1">
      <c r="A24" s="12"/>
      <c r="B24" s="14"/>
      <c r="D24" s="12"/>
      <c r="E24" s="41"/>
      <c r="F24" s="89"/>
    </row>
    <row r="25" spans="1:6" ht="17.25" customHeight="1">
      <c r="A25" s="62" t="s">
        <v>24</v>
      </c>
      <c r="B25" s="60" t="s">
        <v>252</v>
      </c>
      <c r="C25" s="27" t="s">
        <v>58</v>
      </c>
      <c r="D25" s="12">
        <v>5</v>
      </c>
      <c r="E25" s="41"/>
      <c r="F25" s="89"/>
    </row>
    <row r="26" spans="1:6" ht="12.75">
      <c r="A26" s="12"/>
      <c r="B26" s="11"/>
      <c r="D26" s="12"/>
      <c r="E26" s="41"/>
      <c r="F26" s="89"/>
    </row>
    <row r="27" spans="1:6" ht="17.25" customHeight="1">
      <c r="A27" s="62" t="s">
        <v>26</v>
      </c>
      <c r="B27" s="60" t="s">
        <v>253</v>
      </c>
      <c r="C27" s="27" t="s">
        <v>58</v>
      </c>
      <c r="D27" s="12">
        <v>2</v>
      </c>
      <c r="E27" s="41"/>
      <c r="F27" s="89"/>
    </row>
    <row r="28" spans="1:6" ht="12.75">
      <c r="A28" s="12"/>
      <c r="B28" s="14"/>
      <c r="D28" s="12"/>
      <c r="E28" s="41"/>
      <c r="F28" s="89"/>
    </row>
    <row r="29" spans="1:6" ht="12" customHeight="1">
      <c r="A29" s="12">
        <v>33.04</v>
      </c>
      <c r="B29" s="11" t="s">
        <v>254</v>
      </c>
      <c r="D29" s="12"/>
      <c r="E29" s="41"/>
      <c r="F29" s="89"/>
    </row>
    <row r="30" spans="1:6" ht="14.25" customHeight="1">
      <c r="A30" s="12"/>
      <c r="B30" s="11" t="s">
        <v>255</v>
      </c>
      <c r="D30" s="12"/>
      <c r="E30" s="41"/>
      <c r="F30" s="89"/>
    </row>
    <row r="31" spans="1:6" ht="14.25" customHeight="1">
      <c r="A31" s="12"/>
      <c r="B31" s="14"/>
      <c r="D31" s="12"/>
      <c r="E31" s="41"/>
      <c r="F31" s="89"/>
    </row>
    <row r="32" spans="1:6" ht="12" customHeight="1">
      <c r="A32" s="62" t="s">
        <v>23</v>
      </c>
      <c r="B32" s="60" t="s">
        <v>256</v>
      </c>
      <c r="C32" s="27" t="s">
        <v>58</v>
      </c>
      <c r="D32" s="12">
        <f>ROUND(+Quantities!C6+Quantities!C25,0)</f>
        <v>29789</v>
      </c>
      <c r="E32" s="41"/>
      <c r="F32" s="89"/>
    </row>
    <row r="33" spans="1:6" ht="12.75">
      <c r="A33" s="12"/>
      <c r="B33" s="14"/>
      <c r="D33" s="12"/>
      <c r="E33" s="41"/>
      <c r="F33" s="89"/>
    </row>
    <row r="34" spans="1:6" ht="12.75" customHeight="1">
      <c r="A34" s="62" t="s">
        <v>25</v>
      </c>
      <c r="B34" s="60" t="s">
        <v>250</v>
      </c>
      <c r="C34" s="27" t="s">
        <v>58</v>
      </c>
      <c r="D34" s="12">
        <f>+D32*0.01</f>
        <v>297.89</v>
      </c>
      <c r="E34" s="41"/>
      <c r="F34" s="89"/>
    </row>
    <row r="35" spans="1:6" ht="14.25" customHeight="1">
      <c r="A35" s="12"/>
      <c r="B35" s="14"/>
      <c r="D35" s="12"/>
      <c r="E35" s="41"/>
      <c r="F35" s="89"/>
    </row>
    <row r="36" spans="1:6" ht="14.25" customHeight="1">
      <c r="A36" s="62" t="s">
        <v>24</v>
      </c>
      <c r="B36" s="60" t="s">
        <v>251</v>
      </c>
      <c r="C36" s="27" t="s">
        <v>58</v>
      </c>
      <c r="D36" s="12">
        <f>+D34*0.1</f>
        <v>29.789</v>
      </c>
      <c r="E36" s="41"/>
      <c r="F36" s="89"/>
    </row>
    <row r="37" spans="1:6" ht="13.5" customHeight="1">
      <c r="A37" s="12"/>
      <c r="B37" s="14"/>
      <c r="D37" s="12"/>
      <c r="E37" s="41"/>
      <c r="F37" s="89"/>
    </row>
    <row r="38" spans="1:6" ht="15.75" customHeight="1">
      <c r="A38" s="62" t="s">
        <v>26</v>
      </c>
      <c r="B38" s="60" t="s">
        <v>252</v>
      </c>
      <c r="C38" s="27" t="s">
        <v>58</v>
      </c>
      <c r="D38" s="12">
        <v>10</v>
      </c>
      <c r="E38" s="41"/>
      <c r="F38" s="89"/>
    </row>
    <row r="39" spans="1:6" ht="15" customHeight="1">
      <c r="A39" s="12"/>
      <c r="B39" s="14"/>
      <c r="D39" s="12"/>
      <c r="E39" s="41"/>
      <c r="F39" s="89"/>
    </row>
    <row r="40" spans="1:6" ht="14.25" customHeight="1">
      <c r="A40" s="62" t="s">
        <v>29</v>
      </c>
      <c r="B40" s="60" t="s">
        <v>253</v>
      </c>
      <c r="C40" s="27" t="s">
        <v>58</v>
      </c>
      <c r="D40" s="12">
        <v>5</v>
      </c>
      <c r="E40" s="41"/>
      <c r="F40" s="89"/>
    </row>
    <row r="41" spans="1:6" ht="14.25" customHeight="1">
      <c r="A41" s="12"/>
      <c r="B41" s="14"/>
      <c r="D41" s="12"/>
      <c r="E41" s="41"/>
      <c r="F41" s="89"/>
    </row>
    <row r="42" spans="1:6" ht="14.25" customHeight="1">
      <c r="A42" s="12"/>
      <c r="B42" s="14"/>
      <c r="D42" s="12"/>
      <c r="E42" s="41"/>
      <c r="F42" s="89"/>
    </row>
    <row r="43" spans="1:6" ht="14.25" customHeight="1">
      <c r="A43" s="12"/>
      <c r="B43" s="14"/>
      <c r="D43" s="12"/>
      <c r="E43" s="41"/>
      <c r="F43" s="89"/>
    </row>
    <row r="44" spans="1:6" ht="14.25" customHeight="1">
      <c r="A44" s="12"/>
      <c r="B44" s="14"/>
      <c r="D44" s="12"/>
      <c r="E44" s="41"/>
      <c r="F44" s="89"/>
    </row>
    <row r="45" spans="1:6" ht="14.25" customHeight="1">
      <c r="A45" s="12"/>
      <c r="B45" s="14"/>
      <c r="D45" s="12"/>
      <c r="E45" s="41"/>
      <c r="F45" s="89"/>
    </row>
    <row r="46" spans="1:6" ht="14.25" customHeight="1">
      <c r="A46" s="12"/>
      <c r="B46" s="14"/>
      <c r="D46" s="12"/>
      <c r="E46" s="41"/>
      <c r="F46" s="89"/>
    </row>
    <row r="47" spans="1:6" ht="14.25" customHeight="1">
      <c r="A47" s="12"/>
      <c r="B47" s="14"/>
      <c r="D47" s="12"/>
      <c r="E47" s="41"/>
      <c r="F47" s="89"/>
    </row>
    <row r="48" spans="1:6" ht="14.25" customHeight="1">
      <c r="A48" s="12"/>
      <c r="B48" s="14"/>
      <c r="D48" s="12"/>
      <c r="E48" s="41"/>
      <c r="F48" s="89"/>
    </row>
    <row r="49" spans="1:6" ht="14.25" customHeight="1">
      <c r="A49" s="12"/>
      <c r="B49" s="14"/>
      <c r="D49" s="12"/>
      <c r="E49" s="41"/>
      <c r="F49" s="89"/>
    </row>
    <row r="50" spans="1:6" ht="14.25" customHeight="1">
      <c r="A50" s="12"/>
      <c r="B50" s="14"/>
      <c r="D50" s="12"/>
      <c r="E50" s="41"/>
      <c r="F50" s="89"/>
    </row>
    <row r="51" spans="1:6" ht="14.25" customHeight="1">
      <c r="A51" s="12"/>
      <c r="B51" s="14"/>
      <c r="D51" s="12"/>
      <c r="E51" s="41"/>
      <c r="F51" s="89"/>
    </row>
    <row r="52" spans="1:6" ht="14.25" customHeight="1">
      <c r="A52" s="12"/>
      <c r="B52" s="14"/>
      <c r="D52" s="12"/>
      <c r="E52" s="41"/>
      <c r="F52" s="89"/>
    </row>
    <row r="53" spans="1:6" ht="14.25" customHeight="1">
      <c r="A53" s="12"/>
      <c r="B53" s="14"/>
      <c r="D53" s="12"/>
      <c r="E53" s="41"/>
      <c r="F53" s="89"/>
    </row>
    <row r="54" spans="1:6" ht="14.25" customHeight="1">
      <c r="A54" s="12"/>
      <c r="B54" s="14"/>
      <c r="D54" s="12"/>
      <c r="E54" s="41"/>
      <c r="F54" s="89"/>
    </row>
    <row r="55" spans="1:6" ht="14.25" customHeight="1">
      <c r="A55" s="12"/>
      <c r="B55" s="14"/>
      <c r="D55" s="12"/>
      <c r="E55" s="41"/>
      <c r="F55" s="89"/>
    </row>
    <row r="56" spans="1:6" ht="14.25" customHeight="1">
      <c r="A56" s="12"/>
      <c r="B56" s="14"/>
      <c r="D56" s="12"/>
      <c r="E56" s="41"/>
      <c r="F56" s="89"/>
    </row>
    <row r="57" spans="1:6" ht="14.25" customHeight="1">
      <c r="A57" s="12"/>
      <c r="B57" s="14"/>
      <c r="D57" s="12"/>
      <c r="E57" s="41"/>
      <c r="F57" s="89"/>
    </row>
    <row r="58" spans="1:6" ht="14.25" customHeight="1">
      <c r="A58" s="12"/>
      <c r="B58" s="14"/>
      <c r="D58" s="12"/>
      <c r="E58" s="41"/>
      <c r="F58" s="89"/>
    </row>
    <row r="59" spans="1:6" ht="14.25" customHeight="1">
      <c r="A59" s="12"/>
      <c r="B59" s="14"/>
      <c r="D59" s="12"/>
      <c r="E59" s="41"/>
      <c r="F59" s="89"/>
    </row>
    <row r="60" spans="1:6" ht="14.25" customHeight="1">
      <c r="A60" s="12"/>
      <c r="B60" s="14"/>
      <c r="D60" s="12"/>
      <c r="E60" s="41"/>
      <c r="F60" s="89"/>
    </row>
    <row r="61" spans="1:6" ht="14.25" customHeight="1">
      <c r="A61" s="12"/>
      <c r="B61" s="14"/>
      <c r="D61" s="12"/>
      <c r="E61" s="41"/>
      <c r="F61" s="89"/>
    </row>
    <row r="62" spans="1:6" ht="13.5" thickBot="1">
      <c r="A62" s="12"/>
      <c r="B62" s="14"/>
      <c r="D62" s="12"/>
      <c r="E62" s="41"/>
      <c r="F62" s="89"/>
    </row>
    <row r="63" spans="1:6" s="6" customFormat="1" ht="25.5" customHeight="1" thickBot="1">
      <c r="A63" s="19">
        <v>3300</v>
      </c>
      <c r="B63" s="36" t="s">
        <v>116</v>
      </c>
      <c r="C63" s="43"/>
      <c r="D63" s="22"/>
      <c r="E63" s="44"/>
      <c r="F63" s="86"/>
    </row>
    <row r="64" spans="1:6" s="6" customFormat="1" ht="25.5" customHeight="1" hidden="1" thickBot="1">
      <c r="A64" s="152"/>
      <c r="B64" s="50"/>
      <c r="C64" s="51"/>
      <c r="D64" s="52"/>
      <c r="E64" s="53"/>
      <c r="F64" s="89"/>
    </row>
    <row r="65" spans="1:6" ht="24.75" customHeight="1" thickBot="1">
      <c r="A65" s="95">
        <v>3300</v>
      </c>
      <c r="B65" s="161" t="s">
        <v>91</v>
      </c>
      <c r="C65" s="74"/>
      <c r="D65" s="74"/>
      <c r="E65" s="168"/>
      <c r="F65" s="165"/>
    </row>
    <row r="66" spans="1:6" ht="12" customHeight="1">
      <c r="A66" s="10"/>
      <c r="B66" s="56"/>
      <c r="C66" s="12"/>
      <c r="D66" s="12"/>
      <c r="E66" s="13"/>
      <c r="F66" s="166"/>
    </row>
    <row r="67" spans="1:6" ht="25.5">
      <c r="A67" s="12">
        <v>33.1</v>
      </c>
      <c r="B67" s="56" t="s">
        <v>257</v>
      </c>
      <c r="C67" s="12"/>
      <c r="D67" s="12"/>
      <c r="E67" s="13"/>
      <c r="F67" s="166"/>
    </row>
    <row r="68" spans="1:6" ht="3.75" customHeight="1">
      <c r="A68" s="12"/>
      <c r="C68" s="12"/>
      <c r="D68" s="12"/>
      <c r="E68" s="13"/>
      <c r="F68" s="166"/>
    </row>
    <row r="69" spans="1:6" ht="13.5" customHeight="1">
      <c r="A69" s="62" t="s">
        <v>23</v>
      </c>
      <c r="B69" s="115" t="s">
        <v>258</v>
      </c>
      <c r="C69" s="12" t="s">
        <v>58</v>
      </c>
      <c r="D69" s="12">
        <f>0.15*2300*6</f>
        <v>2070</v>
      </c>
      <c r="E69" s="13"/>
      <c r="F69" s="166"/>
    </row>
    <row r="70" spans="1:6" ht="13.5" customHeight="1">
      <c r="A70" s="12"/>
      <c r="C70" s="12"/>
      <c r="D70" s="12"/>
      <c r="E70" s="13"/>
      <c r="F70" s="166"/>
    </row>
    <row r="71" spans="1:6" ht="14.25" customHeight="1">
      <c r="A71" s="12">
        <v>33.12</v>
      </c>
      <c r="B71" s="56" t="s">
        <v>259</v>
      </c>
      <c r="C71" s="12"/>
      <c r="D71" s="12"/>
      <c r="E71" s="13"/>
      <c r="F71" s="166"/>
    </row>
    <row r="72" spans="1:6" ht="12.75">
      <c r="A72" s="12"/>
      <c r="C72" s="12"/>
      <c r="D72" s="12"/>
      <c r="E72" s="13"/>
      <c r="F72" s="166"/>
    </row>
    <row r="73" spans="1:6" ht="3.75" customHeight="1">
      <c r="A73" s="12"/>
      <c r="C73" s="12"/>
      <c r="D73" s="12"/>
      <c r="E73" s="13"/>
      <c r="F73" s="166"/>
    </row>
    <row r="74" spans="1:6" ht="13.5" customHeight="1">
      <c r="A74" s="62" t="s">
        <v>23</v>
      </c>
      <c r="B74" s="115" t="s">
        <v>260</v>
      </c>
      <c r="C74" s="12" t="s">
        <v>58</v>
      </c>
      <c r="D74" s="12"/>
      <c r="E74" s="13"/>
      <c r="F74" s="178" t="s">
        <v>443</v>
      </c>
    </row>
    <row r="75" spans="1:6" ht="13.5" customHeight="1">
      <c r="A75" s="12"/>
      <c r="C75" s="12"/>
      <c r="D75" s="12"/>
      <c r="E75" s="13"/>
      <c r="F75" s="166"/>
    </row>
    <row r="76" spans="1:6" ht="6" customHeight="1">
      <c r="A76" s="12"/>
      <c r="C76" s="12"/>
      <c r="D76" s="12"/>
      <c r="E76" s="13"/>
      <c r="F76" s="166"/>
    </row>
    <row r="77" spans="1:6" ht="12.75">
      <c r="A77" s="12">
        <v>33.13</v>
      </c>
      <c r="B77" s="56" t="s">
        <v>261</v>
      </c>
      <c r="C77" s="12"/>
      <c r="D77" s="12"/>
      <c r="E77" s="13"/>
      <c r="F77" s="166"/>
    </row>
    <row r="78" spans="1:6" ht="13.5" customHeight="1">
      <c r="A78" s="12"/>
      <c r="B78" s="56" t="s">
        <v>262</v>
      </c>
      <c r="C78" s="12"/>
      <c r="D78" s="12"/>
      <c r="E78" s="13"/>
      <c r="F78" s="166"/>
    </row>
    <row r="79" spans="1:6" ht="13.5" customHeight="1">
      <c r="A79" s="12"/>
      <c r="C79" s="12"/>
      <c r="D79" s="12"/>
      <c r="E79" s="13"/>
      <c r="F79" s="166"/>
    </row>
    <row r="80" spans="1:6" ht="3" customHeight="1">
      <c r="A80" s="12"/>
      <c r="C80" s="12"/>
      <c r="D80" s="12"/>
      <c r="E80" s="13"/>
      <c r="F80" s="166"/>
    </row>
    <row r="81" spans="1:6" ht="12.75">
      <c r="A81" s="62" t="s">
        <v>23</v>
      </c>
      <c r="B81" s="115" t="s">
        <v>264</v>
      </c>
      <c r="C81" s="12" t="s">
        <v>52</v>
      </c>
      <c r="D81" s="12">
        <f>ROUND((+Quantities!C29+Quantities!C12)*1.05,0)</f>
        <v>8825</v>
      </c>
      <c r="E81" s="13"/>
      <c r="F81" s="166"/>
    </row>
    <row r="82" spans="1:6" ht="6" customHeight="1">
      <c r="A82" s="12"/>
      <c r="C82" s="12"/>
      <c r="D82" s="12"/>
      <c r="E82" s="13"/>
      <c r="F82" s="166"/>
    </row>
    <row r="83" spans="1:6" ht="12.75">
      <c r="A83" s="62" t="s">
        <v>25</v>
      </c>
      <c r="B83" s="115" t="s">
        <v>263</v>
      </c>
      <c r="C83" s="12" t="s">
        <v>52</v>
      </c>
      <c r="D83" s="12">
        <f>ROUND(+Quantities!C10*1.05,0)</f>
        <v>4387</v>
      </c>
      <c r="E83" s="13"/>
      <c r="F83" s="166"/>
    </row>
    <row r="84" spans="1:6" ht="3.75" customHeight="1">
      <c r="A84" s="12"/>
      <c r="C84" s="12"/>
      <c r="D84" s="12"/>
      <c r="E84" s="13"/>
      <c r="F84" s="166"/>
    </row>
    <row r="85" spans="1:6" ht="13.5" customHeight="1">
      <c r="A85" s="12"/>
      <c r="C85" s="12"/>
      <c r="D85" s="12"/>
      <c r="E85" s="13"/>
      <c r="F85" s="166"/>
    </row>
    <row r="86" spans="1:6" ht="6" customHeight="1">
      <c r="A86" s="12"/>
      <c r="C86" s="12"/>
      <c r="D86" s="12"/>
      <c r="E86" s="13"/>
      <c r="F86" s="166"/>
    </row>
    <row r="87" spans="1:6" ht="25.5">
      <c r="A87" s="62" t="s">
        <v>265</v>
      </c>
      <c r="B87" s="56" t="s">
        <v>266</v>
      </c>
      <c r="C87" s="12"/>
      <c r="D87" s="12"/>
      <c r="E87" s="13"/>
      <c r="F87" s="166"/>
    </row>
    <row r="88" spans="1:6" ht="25.5">
      <c r="A88" s="12"/>
      <c r="B88" s="56" t="s">
        <v>267</v>
      </c>
      <c r="C88" s="12"/>
      <c r="D88" s="12"/>
      <c r="E88" s="13"/>
      <c r="F88" s="166"/>
    </row>
    <row r="89" spans="1:6" ht="12.75">
      <c r="A89" s="12"/>
      <c r="B89" s="56" t="s">
        <v>268</v>
      </c>
      <c r="C89" s="12"/>
      <c r="D89" s="12"/>
      <c r="E89" s="13"/>
      <c r="F89" s="166"/>
    </row>
    <row r="90" spans="1:6" ht="12.75">
      <c r="A90" s="12"/>
      <c r="B90" s="56"/>
      <c r="C90" s="12"/>
      <c r="D90" s="12"/>
      <c r="E90" s="13"/>
      <c r="F90" s="166"/>
    </row>
    <row r="91" spans="1:6" ht="25.5">
      <c r="A91" s="62" t="s">
        <v>269</v>
      </c>
      <c r="B91" s="56" t="s">
        <v>270</v>
      </c>
      <c r="C91" s="12" t="s">
        <v>7</v>
      </c>
      <c r="D91" s="12">
        <f>ROUND(((+Quantities!C17+Quantities!C27)*1.05)*0.5,0)</f>
        <v>3327</v>
      </c>
      <c r="E91" s="13"/>
      <c r="F91" s="166"/>
    </row>
    <row r="92" spans="1:6" ht="12.75">
      <c r="A92" s="12"/>
      <c r="B92" s="56" t="s">
        <v>268</v>
      </c>
      <c r="C92" s="12"/>
      <c r="D92" s="12"/>
      <c r="E92" s="13"/>
      <c r="F92" s="166"/>
    </row>
    <row r="93" spans="1:6" ht="12.75">
      <c r="A93" s="12"/>
      <c r="B93" s="56"/>
      <c r="C93" s="12"/>
      <c r="D93" s="12"/>
      <c r="E93" s="13"/>
      <c r="F93" s="166"/>
    </row>
    <row r="94" spans="1:6" ht="12.75">
      <c r="A94" s="12"/>
      <c r="B94" s="56" t="s">
        <v>271</v>
      </c>
      <c r="C94" s="12"/>
      <c r="D94" s="12"/>
      <c r="E94" s="13"/>
      <c r="F94" s="166"/>
    </row>
    <row r="95" spans="1:6" ht="25.5">
      <c r="A95" s="12"/>
      <c r="B95" s="56" t="s">
        <v>272</v>
      </c>
      <c r="C95" s="12"/>
      <c r="D95" s="12"/>
      <c r="E95" s="13"/>
      <c r="F95" s="166"/>
    </row>
    <row r="96" spans="1:6" ht="12.75">
      <c r="A96" s="12"/>
      <c r="B96" s="56" t="s">
        <v>273</v>
      </c>
      <c r="C96" s="12"/>
      <c r="D96" s="12"/>
      <c r="E96" s="13"/>
      <c r="F96" s="166"/>
    </row>
    <row r="97" spans="1:6" ht="12.75">
      <c r="A97" s="12"/>
      <c r="B97" s="56" t="s">
        <v>274</v>
      </c>
      <c r="C97" s="12"/>
      <c r="D97" s="12"/>
      <c r="E97" s="13"/>
      <c r="F97" s="166"/>
    </row>
    <row r="98" spans="1:6" ht="12.75">
      <c r="A98" s="12"/>
      <c r="B98" s="56"/>
      <c r="C98" s="12"/>
      <c r="D98" s="12"/>
      <c r="E98" s="13"/>
      <c r="F98" s="166"/>
    </row>
    <row r="99" spans="1:6" ht="12.75">
      <c r="A99" s="62" t="s">
        <v>275</v>
      </c>
      <c r="B99" s="115" t="s">
        <v>276</v>
      </c>
      <c r="C99" s="12" t="s">
        <v>58</v>
      </c>
      <c r="D99" s="12">
        <f>+D91</f>
        <v>3327</v>
      </c>
      <c r="E99" s="13"/>
      <c r="F99" s="166"/>
    </row>
    <row r="100" spans="1:6" ht="12.75">
      <c r="A100" s="12"/>
      <c r="B100" s="56"/>
      <c r="C100" s="12"/>
      <c r="D100" s="12"/>
      <c r="E100" s="13"/>
      <c r="F100" s="166"/>
    </row>
    <row r="101" spans="1:6" ht="12.75">
      <c r="A101" s="12"/>
      <c r="B101" s="56"/>
      <c r="C101" s="12"/>
      <c r="D101" s="12"/>
      <c r="E101" s="13"/>
      <c r="F101" s="166"/>
    </row>
    <row r="102" spans="1:6" ht="12.75">
      <c r="A102" s="12"/>
      <c r="B102" s="56"/>
      <c r="C102" s="12"/>
      <c r="D102" s="12"/>
      <c r="E102" s="13"/>
      <c r="F102" s="166"/>
    </row>
    <row r="103" spans="1:6" ht="12.75">
      <c r="A103" s="12"/>
      <c r="B103" s="56"/>
      <c r="C103" s="12"/>
      <c r="D103" s="12"/>
      <c r="E103" s="13"/>
      <c r="F103" s="166"/>
    </row>
    <row r="104" spans="1:6" ht="12.75">
      <c r="A104" s="12"/>
      <c r="B104" s="56"/>
      <c r="C104" s="12"/>
      <c r="D104" s="12"/>
      <c r="E104" s="13"/>
      <c r="F104" s="166"/>
    </row>
    <row r="105" spans="1:6" ht="12.75">
      <c r="A105" s="12"/>
      <c r="B105" s="56"/>
      <c r="C105" s="12"/>
      <c r="D105" s="12"/>
      <c r="E105" s="13"/>
      <c r="F105" s="166"/>
    </row>
    <row r="106" spans="1:6" ht="12.75">
      <c r="A106" s="12"/>
      <c r="B106" s="56"/>
      <c r="C106" s="12"/>
      <c r="D106" s="12"/>
      <c r="E106" s="13"/>
      <c r="F106" s="166"/>
    </row>
    <row r="107" spans="1:6" ht="12.75">
      <c r="A107" s="12"/>
      <c r="B107" s="56"/>
      <c r="C107" s="12"/>
      <c r="D107" s="12"/>
      <c r="E107" s="13"/>
      <c r="F107" s="166"/>
    </row>
    <row r="108" spans="1:6" ht="12.75">
      <c r="A108" s="12"/>
      <c r="B108" s="56"/>
      <c r="C108" s="12"/>
      <c r="D108" s="12"/>
      <c r="E108" s="13"/>
      <c r="F108" s="166"/>
    </row>
    <row r="109" spans="1:6" ht="12.75">
      <c r="A109" s="12"/>
      <c r="B109" s="56"/>
      <c r="C109" s="12"/>
      <c r="D109" s="12"/>
      <c r="E109" s="13"/>
      <c r="F109" s="166"/>
    </row>
    <row r="110" spans="1:6" ht="12.75">
      <c r="A110" s="12"/>
      <c r="B110" s="56"/>
      <c r="C110" s="12"/>
      <c r="D110" s="12"/>
      <c r="E110" s="13"/>
      <c r="F110" s="166"/>
    </row>
    <row r="111" spans="1:6" ht="12.75">
      <c r="A111" s="12"/>
      <c r="B111" s="56"/>
      <c r="C111" s="12"/>
      <c r="D111" s="12"/>
      <c r="E111" s="13"/>
      <c r="F111" s="166"/>
    </row>
    <row r="112" spans="1:6" ht="12.75">
      <c r="A112" s="12"/>
      <c r="B112" s="56"/>
      <c r="C112" s="12"/>
      <c r="D112" s="12"/>
      <c r="E112" s="13"/>
      <c r="F112" s="166"/>
    </row>
    <row r="113" spans="1:6" ht="12.75">
      <c r="A113" s="12"/>
      <c r="B113" s="56"/>
      <c r="C113" s="12"/>
      <c r="D113" s="12"/>
      <c r="E113" s="13"/>
      <c r="F113" s="166"/>
    </row>
    <row r="114" spans="1:6" ht="12.75">
      <c r="A114" s="12"/>
      <c r="B114" s="56"/>
      <c r="C114" s="12"/>
      <c r="D114" s="12"/>
      <c r="E114" s="13"/>
      <c r="F114" s="166"/>
    </row>
    <row r="115" spans="1:6" ht="12.75">
      <c r="A115" s="12"/>
      <c r="B115" s="56"/>
      <c r="C115" s="12"/>
      <c r="D115" s="12"/>
      <c r="E115" s="13"/>
      <c r="F115" s="166"/>
    </row>
    <row r="116" spans="1:6" ht="12.75">
      <c r="A116" s="12"/>
      <c r="B116" s="56"/>
      <c r="C116" s="12"/>
      <c r="D116" s="12"/>
      <c r="E116" s="13"/>
      <c r="F116" s="166"/>
    </row>
    <row r="117" spans="1:6" ht="12.75">
      <c r="A117" s="12"/>
      <c r="B117" s="56"/>
      <c r="C117" s="12"/>
      <c r="D117" s="12"/>
      <c r="E117" s="13"/>
      <c r="F117" s="166"/>
    </row>
    <row r="118" spans="1:6" ht="12.75">
      <c r="A118" s="12"/>
      <c r="B118" s="56"/>
      <c r="C118" s="12"/>
      <c r="D118" s="12"/>
      <c r="E118" s="13"/>
      <c r="F118" s="166"/>
    </row>
    <row r="119" spans="1:6" ht="12.75">
      <c r="A119" s="12"/>
      <c r="B119" s="56"/>
      <c r="C119" s="12"/>
      <c r="D119" s="12"/>
      <c r="E119" s="13"/>
      <c r="F119" s="166"/>
    </row>
    <row r="120" spans="1:6" ht="12.75">
      <c r="A120" s="12"/>
      <c r="B120" s="56"/>
      <c r="C120" s="12"/>
      <c r="D120" s="12"/>
      <c r="E120" s="13"/>
      <c r="F120" s="166"/>
    </row>
    <row r="121" spans="1:6" ht="12.75">
      <c r="A121" s="12"/>
      <c r="B121" s="56"/>
      <c r="C121" s="12"/>
      <c r="D121" s="12"/>
      <c r="E121" s="13"/>
      <c r="F121" s="166"/>
    </row>
    <row r="122" spans="1:6" ht="12.75">
      <c r="A122" s="12"/>
      <c r="B122" s="56"/>
      <c r="C122" s="12"/>
      <c r="D122" s="12"/>
      <c r="E122" s="13"/>
      <c r="F122" s="166"/>
    </row>
    <row r="123" spans="1:6" ht="12.75">
      <c r="A123" s="12"/>
      <c r="B123" s="56"/>
      <c r="C123" s="12"/>
      <c r="D123" s="12"/>
      <c r="E123" s="13"/>
      <c r="F123" s="166"/>
    </row>
    <row r="124" spans="1:6" ht="12.75">
      <c r="A124" s="12"/>
      <c r="B124" s="56"/>
      <c r="C124" s="12"/>
      <c r="D124" s="12"/>
      <c r="E124" s="13"/>
      <c r="F124" s="166"/>
    </row>
    <row r="125" spans="1:6" ht="12.75">
      <c r="A125" s="12"/>
      <c r="B125" s="56"/>
      <c r="C125" s="12"/>
      <c r="D125" s="12"/>
      <c r="E125" s="13"/>
      <c r="F125" s="166"/>
    </row>
    <row r="126" spans="1:6" ht="12.75">
      <c r="A126" s="12"/>
      <c r="B126" s="56"/>
      <c r="C126" s="12"/>
      <c r="D126" s="12"/>
      <c r="E126" s="13"/>
      <c r="F126" s="166"/>
    </row>
    <row r="127" spans="1:6" ht="12.75">
      <c r="A127" s="12"/>
      <c r="B127" s="56"/>
      <c r="C127" s="12"/>
      <c r="D127" s="12"/>
      <c r="E127" s="13"/>
      <c r="F127" s="166"/>
    </row>
    <row r="128" spans="1:6" ht="12.75">
      <c r="A128" s="12"/>
      <c r="B128" s="56"/>
      <c r="C128" s="12"/>
      <c r="D128" s="12"/>
      <c r="E128" s="13"/>
      <c r="F128" s="166"/>
    </row>
    <row r="129" spans="1:6" ht="12.75">
      <c r="A129" s="12"/>
      <c r="B129" s="56"/>
      <c r="C129" s="12"/>
      <c r="D129" s="12"/>
      <c r="E129" s="13"/>
      <c r="F129" s="166"/>
    </row>
    <row r="130" spans="1:6" ht="12.75">
      <c r="A130" s="12"/>
      <c r="B130" s="56"/>
      <c r="C130" s="12"/>
      <c r="D130" s="12"/>
      <c r="E130" s="13"/>
      <c r="F130" s="166"/>
    </row>
    <row r="131" spans="1:6" ht="12.75">
      <c r="A131" s="12"/>
      <c r="B131" s="56"/>
      <c r="C131" s="12"/>
      <c r="D131" s="12"/>
      <c r="E131" s="13"/>
      <c r="F131" s="166"/>
    </row>
    <row r="132" spans="1:6" ht="12.75">
      <c r="A132" s="12"/>
      <c r="B132" s="56"/>
      <c r="C132" s="12"/>
      <c r="D132" s="12"/>
      <c r="E132" s="13"/>
      <c r="F132" s="166"/>
    </row>
    <row r="133" spans="1:6" ht="12.75">
      <c r="A133" s="12"/>
      <c r="B133" s="56"/>
      <c r="C133" s="12"/>
      <c r="D133" s="12"/>
      <c r="E133" s="13"/>
      <c r="F133" s="166"/>
    </row>
    <row r="134" spans="1:6" ht="12.75">
      <c r="A134" s="12"/>
      <c r="B134" s="56"/>
      <c r="C134" s="12"/>
      <c r="D134" s="12"/>
      <c r="E134" s="13"/>
      <c r="F134" s="166"/>
    </row>
    <row r="135" spans="1:6" ht="13.5" thickBot="1">
      <c r="A135" s="12"/>
      <c r="C135" s="12"/>
      <c r="D135" s="12"/>
      <c r="E135" s="13"/>
      <c r="F135" s="166"/>
    </row>
    <row r="136" spans="1:6" ht="30" customHeight="1" thickBot="1">
      <c r="A136" s="19">
        <v>3300</v>
      </c>
      <c r="B136" s="162" t="s">
        <v>100</v>
      </c>
      <c r="C136" s="21"/>
      <c r="D136" s="22"/>
      <c r="E136" s="23"/>
      <c r="F136" s="167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51" useFirstPageNumber="1" fitToHeight="1" fitToWidth="1" horizontalDpi="600" verticalDpi="600" orientation="portrait" paperSize="9" scale="75" r:id="rId1"/>
  <headerFooter alignWithMargins="0">
    <oddHeader>&amp;CC.&amp;P</oddHeader>
    <oddFooter>&amp;L &amp;8&amp;F&amp;C&amp;8 &amp;R C2.2
Bill of Quantities</oddFooter>
  </headerFooter>
  <rowBreaks count="3" manualBreakCount="3">
    <brk id="62" max="5" man="1"/>
    <brk id="63" max="5" man="1"/>
    <brk id="64" max="255" man="1"/>
  </rowBreaks>
  <colBreaks count="1" manualBreakCount="1">
    <brk id="5" max="6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="115" zoomScaleNormal="115" zoomScaleSheetLayoutView="100" zoomScalePageLayoutView="0" workbookViewId="0" topLeftCell="A1">
      <selection activeCell="A1" sqref="A1:F77"/>
    </sheetView>
  </sheetViews>
  <sheetFormatPr defaultColWidth="11.421875" defaultRowHeight="44.25" customHeight="1"/>
  <cols>
    <col min="1" max="1" width="10.7109375" style="27" customWidth="1"/>
    <col min="2" max="2" width="45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3.8515625" style="90" customWidth="1"/>
    <col min="7" max="7" width="9.28125" style="2" bestFit="1" customWidth="1"/>
    <col min="8" max="8" width="11.7109375" style="2" customWidth="1"/>
    <col min="9" max="9" width="11.421875" style="2" customWidth="1"/>
    <col min="10" max="10" width="12.421875" style="2" bestFit="1" customWidth="1"/>
    <col min="11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32" t="s">
        <v>57</v>
      </c>
    </row>
    <row r="2" spans="1:6" ht="13.5" customHeight="1">
      <c r="A2" s="218"/>
      <c r="B2" s="218"/>
      <c r="C2" s="218"/>
      <c r="D2" s="227"/>
      <c r="E2" s="230"/>
      <c r="F2" s="233"/>
    </row>
    <row r="3" spans="1:6" s="6" customFormat="1" ht="13.5" customHeight="1" thickBot="1">
      <c r="A3" s="219"/>
      <c r="B3" s="219"/>
      <c r="C3" s="219"/>
      <c r="D3" s="228"/>
      <c r="E3" s="231"/>
      <c r="F3" s="234"/>
    </row>
    <row r="4" spans="1:6" ht="25.5">
      <c r="A4" s="169" t="s">
        <v>0</v>
      </c>
      <c r="B4" s="11" t="s">
        <v>44</v>
      </c>
      <c r="C4" s="12"/>
      <c r="D4" s="163"/>
      <c r="E4" s="41"/>
      <c r="F4" s="89"/>
    </row>
    <row r="5" spans="1:6" ht="9" customHeight="1">
      <c r="A5" s="10"/>
      <c r="B5" s="14"/>
      <c r="C5" s="12"/>
      <c r="D5" s="163"/>
      <c r="E5" s="41"/>
      <c r="F5" s="89"/>
    </row>
    <row r="6" spans="1:6" ht="38.25">
      <c r="A6" s="12">
        <v>34.01</v>
      </c>
      <c r="B6" s="11" t="s">
        <v>1</v>
      </c>
      <c r="C6" s="12"/>
      <c r="D6" s="163"/>
      <c r="E6" s="41"/>
      <c r="F6" s="89"/>
    </row>
    <row r="7" spans="1:6" ht="9" customHeight="1">
      <c r="A7" s="12"/>
      <c r="B7" s="14"/>
      <c r="C7" s="12"/>
      <c r="D7" s="163"/>
      <c r="E7" s="41"/>
      <c r="F7" s="89"/>
    </row>
    <row r="8" spans="1:6" ht="13.5" customHeight="1">
      <c r="A8" s="12" t="s">
        <v>23</v>
      </c>
      <c r="B8" s="14" t="s">
        <v>45</v>
      </c>
      <c r="C8" s="12"/>
      <c r="D8" s="163"/>
      <c r="E8" s="41"/>
      <c r="F8" s="89"/>
    </row>
    <row r="9" spans="1:6" ht="9" customHeight="1">
      <c r="A9" s="12"/>
      <c r="B9" s="14"/>
      <c r="C9" s="12"/>
      <c r="D9" s="163"/>
      <c r="E9" s="41"/>
      <c r="F9" s="89"/>
    </row>
    <row r="10" spans="1:6" ht="14.25" customHeight="1">
      <c r="A10" s="12" t="s">
        <v>70</v>
      </c>
      <c r="B10" s="14" t="s">
        <v>2</v>
      </c>
      <c r="C10" s="12" t="s">
        <v>58</v>
      </c>
      <c r="D10" s="163">
        <v>200</v>
      </c>
      <c r="E10" s="41"/>
      <c r="F10" s="89"/>
    </row>
    <row r="11" spans="1:6" ht="14.25" customHeight="1">
      <c r="A11" s="12" t="s">
        <v>73</v>
      </c>
      <c r="B11" s="14" t="s">
        <v>4</v>
      </c>
      <c r="C11" s="12" t="s">
        <v>58</v>
      </c>
      <c r="D11" s="163">
        <v>200</v>
      </c>
      <c r="E11" s="41"/>
      <c r="F11" s="89"/>
    </row>
    <row r="12" spans="1:6" ht="9" customHeight="1">
      <c r="A12" s="12"/>
      <c r="B12" s="14"/>
      <c r="C12" s="12"/>
      <c r="D12" s="163"/>
      <c r="E12" s="41"/>
      <c r="F12" s="89"/>
    </row>
    <row r="13" spans="1:6" ht="16.5" customHeight="1">
      <c r="A13" s="62" t="s">
        <v>25</v>
      </c>
      <c r="B13" s="60" t="s">
        <v>277</v>
      </c>
      <c r="C13" s="12"/>
      <c r="D13" s="163"/>
      <c r="E13" s="41"/>
      <c r="F13" s="89"/>
    </row>
    <row r="14" spans="1:6" ht="12.75" customHeight="1">
      <c r="A14" s="12"/>
      <c r="B14" s="60" t="s">
        <v>278</v>
      </c>
      <c r="C14" s="12"/>
      <c r="D14" s="163"/>
      <c r="E14" s="41"/>
      <c r="F14" s="89"/>
    </row>
    <row r="15" spans="1:6" ht="12" customHeight="1">
      <c r="A15" s="12"/>
      <c r="B15" s="60" t="s">
        <v>279</v>
      </c>
      <c r="C15" s="12" t="s">
        <v>58</v>
      </c>
      <c r="D15" s="163"/>
      <c r="E15" s="41"/>
      <c r="F15" s="174" t="s">
        <v>443</v>
      </c>
    </row>
    <row r="16" spans="1:6" ht="12" customHeight="1">
      <c r="A16" s="12"/>
      <c r="B16" s="60"/>
      <c r="C16" s="12"/>
      <c r="D16" s="163"/>
      <c r="E16" s="41"/>
      <c r="F16" s="89"/>
    </row>
    <row r="17" spans="1:6" ht="12" customHeight="1">
      <c r="A17" s="62" t="s">
        <v>29</v>
      </c>
      <c r="B17" s="60" t="s">
        <v>301</v>
      </c>
      <c r="C17" s="12"/>
      <c r="D17" s="163"/>
      <c r="E17" s="41"/>
      <c r="F17" s="89"/>
    </row>
    <row r="18" spans="1:6" ht="12" customHeight="1">
      <c r="A18" s="62"/>
      <c r="B18" s="60"/>
      <c r="C18" s="12"/>
      <c r="D18" s="163"/>
      <c r="E18" s="41"/>
      <c r="F18" s="89"/>
    </row>
    <row r="19" spans="1:6" ht="12" customHeight="1">
      <c r="A19" s="62" t="s">
        <v>70</v>
      </c>
      <c r="B19" s="60" t="s">
        <v>302</v>
      </c>
      <c r="C19" s="12" t="s">
        <v>58</v>
      </c>
      <c r="D19" s="163">
        <f>ROUND(0.15*6*510*1.05,0)</f>
        <v>482</v>
      </c>
      <c r="E19" s="41"/>
      <c r="F19" s="89"/>
    </row>
    <row r="20" spans="1:6" ht="12" customHeight="1">
      <c r="A20" s="12"/>
      <c r="B20" s="14"/>
      <c r="C20" s="12"/>
      <c r="D20" s="163"/>
      <c r="E20" s="41"/>
      <c r="F20" s="89"/>
    </row>
    <row r="21" spans="1:6" ht="14.25" customHeight="1">
      <c r="A21" s="62" t="s">
        <v>36</v>
      </c>
      <c r="B21" s="60" t="s">
        <v>281</v>
      </c>
      <c r="C21" s="12"/>
      <c r="D21" s="163"/>
      <c r="E21" s="41"/>
      <c r="F21" s="89"/>
    </row>
    <row r="22" spans="1:6" ht="14.25" customHeight="1">
      <c r="A22" s="12"/>
      <c r="B22" s="14"/>
      <c r="C22" s="12"/>
      <c r="D22" s="163"/>
      <c r="E22" s="41"/>
      <c r="F22" s="89"/>
    </row>
    <row r="23" spans="1:6" ht="12.75" customHeight="1">
      <c r="A23" s="62" t="s">
        <v>73</v>
      </c>
      <c r="B23" s="60" t="s">
        <v>280</v>
      </c>
      <c r="C23" s="12" t="s">
        <v>58</v>
      </c>
      <c r="D23" s="163">
        <f>ROUND((2300*0.15*6*1.05)-D19,0)</f>
        <v>1692</v>
      </c>
      <c r="E23" s="41"/>
      <c r="F23" s="89"/>
    </row>
    <row r="24" spans="1:10" ht="9" customHeight="1">
      <c r="A24" s="12"/>
      <c r="B24" s="14"/>
      <c r="C24" s="12"/>
      <c r="D24" s="163"/>
      <c r="E24" s="41"/>
      <c r="F24" s="89"/>
      <c r="J24" s="141"/>
    </row>
    <row r="25" spans="1:10" ht="12.75">
      <c r="A25" s="62" t="s">
        <v>5</v>
      </c>
      <c r="B25" s="11" t="s">
        <v>423</v>
      </c>
      <c r="C25" s="12" t="s">
        <v>58</v>
      </c>
      <c r="D25" s="163">
        <f>+D23+D19</f>
        <v>2174</v>
      </c>
      <c r="E25" s="41"/>
      <c r="F25" s="89"/>
      <c r="J25" s="141"/>
    </row>
    <row r="26" spans="1:6" ht="12" customHeight="1">
      <c r="A26" s="12"/>
      <c r="B26" s="11" t="s">
        <v>424</v>
      </c>
      <c r="C26" s="12"/>
      <c r="D26" s="163"/>
      <c r="E26" s="41"/>
      <c r="F26" s="89"/>
    </row>
    <row r="27" spans="1:6" ht="12" customHeight="1">
      <c r="A27" s="12"/>
      <c r="B27" s="11"/>
      <c r="C27" s="12"/>
      <c r="D27" s="163"/>
      <c r="E27" s="41"/>
      <c r="F27" s="89"/>
    </row>
    <row r="28" spans="1:6" ht="12" customHeight="1">
      <c r="A28" s="62" t="s">
        <v>5</v>
      </c>
      <c r="B28" s="11" t="s">
        <v>410</v>
      </c>
      <c r="C28" s="12"/>
      <c r="D28" s="163"/>
      <c r="E28" s="41"/>
      <c r="F28" s="89"/>
    </row>
    <row r="29" spans="1:6" ht="12" customHeight="1">
      <c r="A29" s="12"/>
      <c r="B29" s="11" t="s">
        <v>411</v>
      </c>
      <c r="C29" s="12" t="s">
        <v>58</v>
      </c>
      <c r="D29" s="163"/>
      <c r="E29" s="41"/>
      <c r="F29" s="89"/>
    </row>
    <row r="30" spans="1:6" ht="14.25" customHeight="1">
      <c r="A30" s="12"/>
      <c r="B30" s="14"/>
      <c r="C30" s="12"/>
      <c r="D30" s="163"/>
      <c r="E30" s="41"/>
      <c r="F30" s="89"/>
    </row>
    <row r="31" spans="1:6" ht="14.25" customHeight="1">
      <c r="A31" s="62" t="s">
        <v>282</v>
      </c>
      <c r="B31" s="11" t="s">
        <v>284</v>
      </c>
      <c r="C31" s="12" t="s">
        <v>52</v>
      </c>
      <c r="D31" s="163">
        <f>ROUND(+D19/0.15,0)</f>
        <v>3213</v>
      </c>
      <c r="E31" s="41"/>
      <c r="F31" s="89"/>
    </row>
    <row r="32" spans="1:6" ht="14.25" customHeight="1">
      <c r="A32" s="12"/>
      <c r="B32" s="11" t="s">
        <v>285</v>
      </c>
      <c r="C32" s="12"/>
      <c r="D32" s="163"/>
      <c r="E32" s="41"/>
      <c r="F32" s="89"/>
    </row>
    <row r="33" spans="1:6" ht="12.75">
      <c r="A33" s="62"/>
      <c r="B33" s="60"/>
      <c r="C33" s="12"/>
      <c r="D33" s="163"/>
      <c r="E33" s="41"/>
      <c r="F33" s="89"/>
    </row>
    <row r="34" spans="1:6" ht="15" customHeight="1">
      <c r="A34" s="62" t="s">
        <v>286</v>
      </c>
      <c r="B34" s="11" t="s">
        <v>287</v>
      </c>
      <c r="C34" s="12" t="s">
        <v>52</v>
      </c>
      <c r="D34" s="163">
        <f>+D31</f>
        <v>3213</v>
      </c>
      <c r="E34" s="41"/>
      <c r="F34" s="89"/>
    </row>
    <row r="35" spans="1:6" ht="12.75">
      <c r="A35" s="12"/>
      <c r="B35" s="11" t="s">
        <v>288</v>
      </c>
      <c r="C35" s="12"/>
      <c r="D35" s="163"/>
      <c r="E35" s="41"/>
      <c r="F35" s="89"/>
    </row>
    <row r="36" spans="1:6" ht="15" customHeight="1">
      <c r="A36" s="62"/>
      <c r="B36" s="11"/>
      <c r="C36" s="12"/>
      <c r="D36" s="163"/>
      <c r="E36" s="41"/>
      <c r="F36" s="89"/>
    </row>
    <row r="37" spans="1:6" ht="14.25" customHeight="1">
      <c r="A37" s="62" t="s">
        <v>289</v>
      </c>
      <c r="B37" s="11" t="s">
        <v>290</v>
      </c>
      <c r="C37" s="12"/>
      <c r="D37" s="163"/>
      <c r="E37" s="41"/>
      <c r="F37" s="89"/>
    </row>
    <row r="38" spans="1:6" ht="14.25" customHeight="1">
      <c r="A38" s="62"/>
      <c r="B38" s="60"/>
      <c r="C38" s="12"/>
      <c r="D38" s="163"/>
      <c r="E38" s="41"/>
      <c r="F38" s="89"/>
    </row>
    <row r="39" spans="1:6" ht="14.25" customHeight="1">
      <c r="A39" s="62" t="s">
        <v>25</v>
      </c>
      <c r="B39" s="60" t="s">
        <v>291</v>
      </c>
      <c r="C39" s="12" t="s">
        <v>52</v>
      </c>
      <c r="D39" s="163">
        <f>+D34</f>
        <v>3213</v>
      </c>
      <c r="E39" s="41"/>
      <c r="F39" s="89"/>
    </row>
    <row r="40" spans="1:6" ht="12.75">
      <c r="A40" s="62"/>
      <c r="B40" s="60"/>
      <c r="C40" s="12"/>
      <c r="D40" s="163"/>
      <c r="E40" s="41"/>
      <c r="F40" s="89"/>
    </row>
    <row r="41" spans="1:6" ht="18" customHeight="1">
      <c r="A41" s="62" t="s">
        <v>292</v>
      </c>
      <c r="B41" s="11" t="s">
        <v>293</v>
      </c>
      <c r="C41" s="12"/>
      <c r="D41" s="163"/>
      <c r="E41" s="41"/>
      <c r="F41" s="89"/>
    </row>
    <row r="42" spans="1:6" ht="14.25" customHeight="1">
      <c r="A42" s="12"/>
      <c r="B42" s="14"/>
      <c r="C42" s="12"/>
      <c r="D42" s="163"/>
      <c r="E42" s="41"/>
      <c r="F42" s="89"/>
    </row>
    <row r="43" spans="1:6" ht="14.25" customHeight="1">
      <c r="A43" s="62" t="s">
        <v>23</v>
      </c>
      <c r="B43" s="60" t="s">
        <v>294</v>
      </c>
      <c r="C43" s="62" t="s">
        <v>59</v>
      </c>
      <c r="D43" s="163">
        <f>ROUND((+D19/(6*5))*5,0)</f>
        <v>80</v>
      </c>
      <c r="E43" s="41"/>
      <c r="F43" s="89"/>
    </row>
    <row r="44" spans="1:6" ht="9" customHeight="1">
      <c r="A44" s="12"/>
      <c r="B44" s="14"/>
      <c r="C44" s="12"/>
      <c r="D44" s="163"/>
      <c r="E44" s="41"/>
      <c r="F44" s="89"/>
    </row>
    <row r="45" spans="1:6" ht="13.5" customHeight="1">
      <c r="A45" s="62" t="s">
        <v>26</v>
      </c>
      <c r="B45" s="60" t="s">
        <v>295</v>
      </c>
      <c r="C45" s="12"/>
      <c r="D45" s="163"/>
      <c r="E45" s="41"/>
      <c r="F45" s="89"/>
    </row>
    <row r="46" spans="1:6" ht="16.5" customHeight="1">
      <c r="A46" s="12"/>
      <c r="B46" s="60" t="s">
        <v>296</v>
      </c>
      <c r="C46" s="12"/>
      <c r="D46" s="163"/>
      <c r="E46" s="41"/>
      <c r="F46" s="89"/>
    </row>
    <row r="47" spans="1:13" ht="14.25" customHeight="1">
      <c r="A47" s="12"/>
      <c r="B47" s="14"/>
      <c r="C47" s="12"/>
      <c r="D47" s="163"/>
      <c r="E47" s="41"/>
      <c r="F47" s="89"/>
      <c r="M47" s="2">
        <f>65*0.3</f>
        <v>19.5</v>
      </c>
    </row>
    <row r="48" spans="1:13" ht="14.25" customHeight="1">
      <c r="A48" s="62" t="s">
        <v>70</v>
      </c>
      <c r="B48" s="60" t="s">
        <v>297</v>
      </c>
      <c r="C48" s="62" t="s">
        <v>86</v>
      </c>
      <c r="D48" s="163">
        <f>+D50</f>
        <v>320</v>
      </c>
      <c r="E48" s="41"/>
      <c r="F48" s="89"/>
      <c r="M48" s="2">
        <f>+M47/2</f>
        <v>9.75</v>
      </c>
    </row>
    <row r="49" spans="1:13" ht="14.25" customHeight="1">
      <c r="A49" s="62"/>
      <c r="B49" s="60"/>
      <c r="C49" s="62"/>
      <c r="D49" s="163"/>
      <c r="E49" s="41"/>
      <c r="F49" s="89"/>
      <c r="M49" s="2">
        <f>+M48*1.3</f>
        <v>12.675</v>
      </c>
    </row>
    <row r="50" spans="1:6" ht="14.25" customHeight="1">
      <c r="A50" s="62" t="s">
        <v>30</v>
      </c>
      <c r="B50" s="60" t="s">
        <v>298</v>
      </c>
      <c r="C50" s="62" t="s">
        <v>86</v>
      </c>
      <c r="D50" s="163">
        <f>(+D43/0.5)*2</f>
        <v>320</v>
      </c>
      <c r="E50" s="41"/>
      <c r="F50" s="89"/>
    </row>
    <row r="51" spans="1:6" ht="14.25" customHeight="1">
      <c r="A51" s="62"/>
      <c r="B51" s="60"/>
      <c r="C51" s="62"/>
      <c r="D51" s="163"/>
      <c r="E51" s="41"/>
      <c r="F51" s="89"/>
    </row>
    <row r="52" spans="1:13" ht="14.25" customHeight="1">
      <c r="A52" s="62" t="s">
        <v>299</v>
      </c>
      <c r="B52" s="60" t="s">
        <v>300</v>
      </c>
      <c r="C52" s="62"/>
      <c r="D52" s="163"/>
      <c r="E52" s="41"/>
      <c r="F52" s="89"/>
      <c r="M52" s="2">
        <f>0.6*25</f>
        <v>15</v>
      </c>
    </row>
    <row r="53" spans="1:6" ht="14.25" customHeight="1">
      <c r="A53" s="62"/>
      <c r="B53" s="60"/>
      <c r="C53" s="62"/>
      <c r="D53" s="163"/>
      <c r="E53" s="41"/>
      <c r="F53" s="89"/>
    </row>
    <row r="54" spans="1:6" ht="14.25" customHeight="1">
      <c r="A54" s="62" t="s">
        <v>24</v>
      </c>
      <c r="B54" s="60" t="s">
        <v>283</v>
      </c>
      <c r="C54" s="62" t="s">
        <v>50</v>
      </c>
      <c r="D54" s="128">
        <f>ROUND(0.888*D31,0)</f>
        <v>2853</v>
      </c>
      <c r="E54" s="13"/>
      <c r="F54" s="89"/>
    </row>
    <row r="55" spans="1:6" ht="14.25" customHeight="1">
      <c r="A55" s="62"/>
      <c r="B55" s="60"/>
      <c r="C55" s="62"/>
      <c r="D55" s="170"/>
      <c r="E55" s="41"/>
      <c r="F55" s="89"/>
    </row>
    <row r="56" spans="1:6" ht="14.25" customHeight="1">
      <c r="A56" s="62"/>
      <c r="B56" s="60"/>
      <c r="C56" s="62"/>
      <c r="D56" s="170"/>
      <c r="E56" s="41"/>
      <c r="F56" s="89"/>
    </row>
    <row r="57" spans="1:6" ht="14.25" customHeight="1">
      <c r="A57" s="62"/>
      <c r="B57" s="60"/>
      <c r="C57" s="62"/>
      <c r="D57" s="170"/>
      <c r="E57" s="41"/>
      <c r="F57" s="89"/>
    </row>
    <row r="58" spans="1:6" ht="14.25" customHeight="1">
      <c r="A58" s="62"/>
      <c r="B58" s="60"/>
      <c r="C58" s="62"/>
      <c r="D58" s="170"/>
      <c r="E58" s="41"/>
      <c r="F58" s="89"/>
    </row>
    <row r="59" spans="1:6" ht="14.25" customHeight="1">
      <c r="A59" s="62"/>
      <c r="B59" s="60"/>
      <c r="C59" s="62"/>
      <c r="D59" s="170"/>
      <c r="E59" s="41"/>
      <c r="F59" s="89"/>
    </row>
    <row r="60" spans="1:6" ht="14.25" customHeight="1">
      <c r="A60" s="62"/>
      <c r="B60" s="60"/>
      <c r="C60" s="62"/>
      <c r="D60" s="170"/>
      <c r="E60" s="41"/>
      <c r="F60" s="89"/>
    </row>
    <row r="61" spans="1:6" ht="14.25" customHeight="1">
      <c r="A61" s="62"/>
      <c r="B61" s="60"/>
      <c r="C61" s="62"/>
      <c r="D61" s="170"/>
      <c r="E61" s="41"/>
      <c r="F61" s="89"/>
    </row>
    <row r="62" spans="1:6" ht="14.25" customHeight="1">
      <c r="A62" s="62"/>
      <c r="B62" s="60"/>
      <c r="C62" s="62"/>
      <c r="D62" s="170"/>
      <c r="E62" s="41"/>
      <c r="F62" s="89"/>
    </row>
    <row r="63" spans="1:6" ht="14.25" customHeight="1">
      <c r="A63" s="62"/>
      <c r="B63" s="60"/>
      <c r="C63" s="62"/>
      <c r="D63" s="170"/>
      <c r="E63" s="41"/>
      <c r="F63" s="89"/>
    </row>
    <row r="64" spans="1:6" ht="14.25" customHeight="1">
      <c r="A64" s="62"/>
      <c r="B64" s="60"/>
      <c r="C64" s="62"/>
      <c r="D64" s="170"/>
      <c r="E64" s="41"/>
      <c r="F64" s="89"/>
    </row>
    <row r="65" spans="1:6" ht="14.25" customHeight="1">
      <c r="A65" s="62"/>
      <c r="B65" s="60"/>
      <c r="C65" s="62"/>
      <c r="D65" s="170"/>
      <c r="E65" s="41"/>
      <c r="F65" s="89"/>
    </row>
    <row r="66" spans="1:6" ht="14.25" customHeight="1">
      <c r="A66" s="62"/>
      <c r="B66" s="60"/>
      <c r="C66" s="62"/>
      <c r="D66" s="170"/>
      <c r="E66" s="41"/>
      <c r="F66" s="89"/>
    </row>
    <row r="67" spans="1:6" ht="14.25" customHeight="1">
      <c r="A67" s="62"/>
      <c r="B67" s="60"/>
      <c r="C67" s="62"/>
      <c r="D67" s="170"/>
      <c r="E67" s="41"/>
      <c r="F67" s="89"/>
    </row>
    <row r="68" spans="1:6" ht="14.25" customHeight="1">
      <c r="A68" s="62"/>
      <c r="B68" s="60"/>
      <c r="C68" s="62"/>
      <c r="D68" s="170"/>
      <c r="E68" s="41"/>
      <c r="F68" s="89"/>
    </row>
    <row r="69" spans="1:6" ht="14.25" customHeight="1">
      <c r="A69" s="62"/>
      <c r="B69" s="60"/>
      <c r="C69" s="62"/>
      <c r="D69" s="170"/>
      <c r="E69" s="41"/>
      <c r="F69" s="89"/>
    </row>
    <row r="70" spans="1:6" ht="14.25" customHeight="1">
      <c r="A70" s="62"/>
      <c r="B70" s="60"/>
      <c r="C70" s="62"/>
      <c r="D70" s="170"/>
      <c r="E70" s="41"/>
      <c r="F70" s="89"/>
    </row>
    <row r="71" spans="1:6" ht="14.25" customHeight="1">
      <c r="A71" s="62"/>
      <c r="B71" s="60"/>
      <c r="C71" s="62"/>
      <c r="D71" s="170"/>
      <c r="E71" s="41"/>
      <c r="F71" s="89"/>
    </row>
    <row r="72" spans="1:6" ht="14.25" customHeight="1">
      <c r="A72" s="62"/>
      <c r="B72" s="60"/>
      <c r="C72" s="62"/>
      <c r="D72" s="170"/>
      <c r="E72" s="41"/>
      <c r="F72" s="89"/>
    </row>
    <row r="73" spans="1:6" ht="14.25" customHeight="1">
      <c r="A73" s="62"/>
      <c r="B73" s="60"/>
      <c r="C73" s="62"/>
      <c r="D73" s="170"/>
      <c r="E73" s="41"/>
      <c r="F73" s="89"/>
    </row>
    <row r="74" spans="1:6" ht="14.25" customHeight="1">
      <c r="A74" s="62"/>
      <c r="B74" s="60"/>
      <c r="C74" s="62"/>
      <c r="D74" s="170"/>
      <c r="E74" s="41"/>
      <c r="F74" s="89"/>
    </row>
    <row r="75" spans="1:6" ht="14.25" customHeight="1">
      <c r="A75" s="62"/>
      <c r="B75" s="60"/>
      <c r="C75" s="62"/>
      <c r="D75" s="170"/>
      <c r="E75" s="41"/>
      <c r="F75" s="89"/>
    </row>
    <row r="76" spans="1:6" ht="14.25" customHeight="1" thickBot="1">
      <c r="A76" s="62"/>
      <c r="B76" s="60"/>
      <c r="C76" s="62"/>
      <c r="D76" s="170"/>
      <c r="E76" s="41"/>
      <c r="F76" s="89"/>
    </row>
    <row r="77" spans="1:6" ht="30" customHeight="1" thickBot="1">
      <c r="A77" s="19">
        <v>3400</v>
      </c>
      <c r="B77" s="20" t="s">
        <v>100</v>
      </c>
      <c r="C77" s="21"/>
      <c r="D77" s="164"/>
      <c r="E77" s="44"/>
      <c r="F77" s="86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51" useFirstPageNumber="1" horizontalDpi="600" verticalDpi="600" orientation="portrait" paperSize="9" scale="65" r:id="rId1"/>
  <headerFooter alignWithMargins="0">
    <oddHeader>&amp;C&amp;10C.&amp;P</oddHeader>
    <oddFooter>&amp;L &amp;8&amp;F&amp;C&amp;8 &amp;R C2.2
Bill of Quantities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SheetLayoutView="100" zoomScalePageLayoutView="0" workbookViewId="0" topLeftCell="A1">
      <selection activeCell="A1" sqref="A1:F67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140625" style="28" customWidth="1"/>
    <col min="6" max="6" width="19.28125" style="83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30"/>
      <c r="F2" s="215"/>
    </row>
    <row r="3" spans="1:7" s="6" customFormat="1" ht="13.5" customHeight="1" thickBot="1">
      <c r="A3" s="219"/>
      <c r="B3" s="219"/>
      <c r="C3" s="219"/>
      <c r="D3" s="228"/>
      <c r="E3" s="231"/>
      <c r="F3" s="216"/>
      <c r="G3" s="5"/>
    </row>
    <row r="4" spans="1:6" ht="13.5" customHeight="1">
      <c r="A4" s="107"/>
      <c r="B4" s="108"/>
      <c r="C4" s="107"/>
      <c r="D4" s="107"/>
      <c r="E4" s="116"/>
      <c r="F4" s="117"/>
    </row>
    <row r="5" spans="1:7" ht="25.5">
      <c r="A5" s="118" t="s">
        <v>9</v>
      </c>
      <c r="B5" s="119" t="s">
        <v>10</v>
      </c>
      <c r="C5" s="107"/>
      <c r="D5" s="107"/>
      <c r="E5" s="120"/>
      <c r="F5" s="117"/>
      <c r="G5" s="57"/>
    </row>
    <row r="6" spans="1:6" ht="13.5" customHeight="1">
      <c r="A6" s="118"/>
      <c r="B6" s="108"/>
      <c r="C6" s="121"/>
      <c r="D6" s="107"/>
      <c r="E6" s="116"/>
      <c r="F6" s="117"/>
    </row>
    <row r="7" spans="1:6" ht="13.5" customHeight="1">
      <c r="A7" s="118"/>
      <c r="B7" s="108"/>
      <c r="C7" s="121"/>
      <c r="D7" s="107"/>
      <c r="E7" s="116"/>
      <c r="F7" s="117"/>
    </row>
    <row r="8" spans="1:6" ht="13.5" customHeight="1">
      <c r="A8" s="107">
        <v>51.01</v>
      </c>
      <c r="B8" s="119" t="s">
        <v>11</v>
      </c>
      <c r="C8" s="121"/>
      <c r="D8" s="107"/>
      <c r="E8" s="116"/>
      <c r="F8" s="117"/>
    </row>
    <row r="9" spans="1:6" ht="13.5" customHeight="1">
      <c r="A9" s="107"/>
      <c r="B9" s="108"/>
      <c r="C9" s="121"/>
      <c r="D9" s="107"/>
      <c r="E9" s="116"/>
      <c r="F9" s="122"/>
    </row>
    <row r="10" spans="1:7" ht="15.75" customHeight="1">
      <c r="A10" s="107" t="s">
        <v>25</v>
      </c>
      <c r="B10" s="108" t="s">
        <v>12</v>
      </c>
      <c r="C10" s="121" t="s">
        <v>52</v>
      </c>
      <c r="D10" s="107">
        <v>50</v>
      </c>
      <c r="E10" s="116"/>
      <c r="F10" s="122"/>
      <c r="G10" s="28"/>
    </row>
    <row r="11" spans="1:7" ht="13.5" customHeight="1">
      <c r="A11" s="107"/>
      <c r="B11" s="108"/>
      <c r="C11" s="121"/>
      <c r="D11" s="107"/>
      <c r="E11" s="116"/>
      <c r="F11" s="122"/>
      <c r="G11" s="28"/>
    </row>
    <row r="12" spans="1:7" ht="13.5" customHeight="1">
      <c r="A12" s="107">
        <v>51.05</v>
      </c>
      <c r="B12" s="119" t="s">
        <v>13</v>
      </c>
      <c r="C12" s="121"/>
      <c r="D12" s="107"/>
      <c r="E12" s="116"/>
      <c r="F12" s="122"/>
      <c r="G12" s="28"/>
    </row>
    <row r="13" spans="1:7" ht="13.5" customHeight="1">
      <c r="A13" s="107"/>
      <c r="B13" s="108"/>
      <c r="C13" s="121"/>
      <c r="D13" s="107"/>
      <c r="E13" s="116"/>
      <c r="F13" s="122"/>
      <c r="G13" s="28"/>
    </row>
    <row r="14" spans="1:7" ht="13.5" customHeight="1">
      <c r="A14" s="107"/>
      <c r="B14" s="108" t="s">
        <v>14</v>
      </c>
      <c r="C14" s="121" t="s">
        <v>6</v>
      </c>
      <c r="D14" s="107">
        <v>25</v>
      </c>
      <c r="E14" s="116"/>
      <c r="F14" s="122"/>
      <c r="G14" s="28"/>
    </row>
    <row r="15" spans="1:7" ht="13.5" customHeight="1">
      <c r="A15" s="107"/>
      <c r="B15" s="108"/>
      <c r="C15" s="121"/>
      <c r="D15" s="107"/>
      <c r="E15" s="116"/>
      <c r="F15" s="122"/>
      <c r="G15" s="28"/>
    </row>
    <row r="16" spans="1:7" ht="13.5" customHeight="1">
      <c r="A16" s="107"/>
      <c r="B16" s="108"/>
      <c r="C16" s="121"/>
      <c r="D16" s="107"/>
      <c r="E16" s="116"/>
      <c r="F16" s="122"/>
      <c r="G16" s="28"/>
    </row>
    <row r="17" spans="1:7" ht="13.5" customHeight="1">
      <c r="A17" s="107"/>
      <c r="B17" s="108"/>
      <c r="C17" s="121"/>
      <c r="D17" s="107"/>
      <c r="E17" s="116"/>
      <c r="F17" s="122"/>
      <c r="G17" s="28"/>
    </row>
    <row r="18" spans="1:7" ht="13.5" customHeight="1">
      <c r="A18" s="107"/>
      <c r="B18" s="108"/>
      <c r="C18" s="121"/>
      <c r="D18" s="107"/>
      <c r="E18" s="116"/>
      <c r="F18" s="122"/>
      <c r="G18" s="28"/>
    </row>
    <row r="19" spans="1:7" ht="13.5" customHeight="1">
      <c r="A19" s="107"/>
      <c r="B19" s="108"/>
      <c r="C19" s="121"/>
      <c r="D19" s="107"/>
      <c r="E19" s="116"/>
      <c r="F19" s="122"/>
      <c r="G19" s="28"/>
    </row>
    <row r="20" spans="1:7" ht="13.5" customHeight="1">
      <c r="A20" s="107"/>
      <c r="B20" s="108"/>
      <c r="C20" s="121"/>
      <c r="D20" s="107"/>
      <c r="E20" s="116"/>
      <c r="F20" s="122"/>
      <c r="G20" s="28"/>
    </row>
    <row r="21" spans="1:7" ht="13.5" customHeight="1">
      <c r="A21" s="107"/>
      <c r="B21" s="108"/>
      <c r="C21" s="121"/>
      <c r="D21" s="107"/>
      <c r="E21" s="116"/>
      <c r="F21" s="122"/>
      <c r="G21" s="28"/>
    </row>
    <row r="22" spans="1:7" ht="13.5" customHeight="1">
      <c r="A22" s="107"/>
      <c r="B22" s="108"/>
      <c r="C22" s="121"/>
      <c r="D22" s="107"/>
      <c r="E22" s="116"/>
      <c r="F22" s="122"/>
      <c r="G22" s="28"/>
    </row>
    <row r="23" spans="1:7" ht="13.5" customHeight="1">
      <c r="A23" s="107"/>
      <c r="B23" s="108"/>
      <c r="C23" s="121"/>
      <c r="D23" s="107"/>
      <c r="E23" s="116"/>
      <c r="F23" s="122"/>
      <c r="G23" s="28"/>
    </row>
    <row r="24" spans="1:7" ht="13.5" customHeight="1">
      <c r="A24" s="107"/>
      <c r="B24" s="108"/>
      <c r="C24" s="121"/>
      <c r="D24" s="107"/>
      <c r="E24" s="116"/>
      <c r="F24" s="122"/>
      <c r="G24" s="28"/>
    </row>
    <row r="25" spans="1:7" ht="13.5" customHeight="1">
      <c r="A25" s="107"/>
      <c r="B25" s="108"/>
      <c r="C25" s="121"/>
      <c r="D25" s="107"/>
      <c r="E25" s="116"/>
      <c r="F25" s="122"/>
      <c r="G25" s="28"/>
    </row>
    <row r="26" spans="1:7" ht="13.5" customHeight="1">
      <c r="A26" s="107"/>
      <c r="B26" s="108"/>
      <c r="C26" s="121"/>
      <c r="D26" s="107"/>
      <c r="E26" s="116"/>
      <c r="F26" s="122"/>
      <c r="G26" s="28"/>
    </row>
    <row r="27" spans="1:7" ht="13.5" customHeight="1">
      <c r="A27" s="107"/>
      <c r="B27" s="108"/>
      <c r="C27" s="121"/>
      <c r="D27" s="107"/>
      <c r="E27" s="116"/>
      <c r="F27" s="122"/>
      <c r="G27" s="28"/>
    </row>
    <row r="28" spans="1:7" ht="13.5" customHeight="1">
      <c r="A28" s="107"/>
      <c r="B28" s="108"/>
      <c r="C28" s="121"/>
      <c r="D28" s="107"/>
      <c r="E28" s="116"/>
      <c r="F28" s="122"/>
      <c r="G28" s="28"/>
    </row>
    <row r="29" spans="1:7" ht="13.5" customHeight="1">
      <c r="A29" s="107"/>
      <c r="B29" s="108"/>
      <c r="C29" s="121"/>
      <c r="D29" s="107"/>
      <c r="E29" s="116"/>
      <c r="F29" s="122"/>
      <c r="G29" s="28"/>
    </row>
    <row r="30" spans="1:7" ht="13.5" customHeight="1">
      <c r="A30" s="107"/>
      <c r="B30" s="108"/>
      <c r="C30" s="121"/>
      <c r="D30" s="107"/>
      <c r="E30" s="116"/>
      <c r="F30" s="122"/>
      <c r="G30" s="28"/>
    </row>
    <row r="31" spans="1:7" ht="13.5" customHeight="1">
      <c r="A31" s="107"/>
      <c r="B31" s="108"/>
      <c r="C31" s="121"/>
      <c r="D31" s="107"/>
      <c r="E31" s="116"/>
      <c r="F31" s="122"/>
      <c r="G31" s="28"/>
    </row>
    <row r="32" spans="1:7" ht="13.5" customHeight="1">
      <c r="A32" s="107"/>
      <c r="B32" s="108"/>
      <c r="C32" s="121"/>
      <c r="D32" s="107"/>
      <c r="E32" s="116"/>
      <c r="F32" s="122"/>
      <c r="G32" s="28"/>
    </row>
    <row r="33" spans="1:7" ht="13.5" customHeight="1">
      <c r="A33" s="107"/>
      <c r="B33" s="108"/>
      <c r="C33" s="121"/>
      <c r="D33" s="107"/>
      <c r="E33" s="116"/>
      <c r="F33" s="122"/>
      <c r="G33" s="28"/>
    </row>
    <row r="34" spans="1:7" ht="13.5" customHeight="1">
      <c r="A34" s="107"/>
      <c r="B34" s="108"/>
      <c r="C34" s="121"/>
      <c r="D34" s="107"/>
      <c r="E34" s="116"/>
      <c r="F34" s="122"/>
      <c r="G34" s="28"/>
    </row>
    <row r="35" spans="1:7" ht="13.5" customHeight="1">
      <c r="A35" s="107"/>
      <c r="B35" s="108"/>
      <c r="C35" s="121"/>
      <c r="D35" s="107"/>
      <c r="E35" s="116"/>
      <c r="F35" s="122"/>
      <c r="G35" s="28"/>
    </row>
    <row r="36" spans="1:7" ht="13.5" customHeight="1">
      <c r="A36" s="107"/>
      <c r="B36" s="108"/>
      <c r="C36" s="121"/>
      <c r="D36" s="107"/>
      <c r="E36" s="116"/>
      <c r="F36" s="122"/>
      <c r="G36" s="28"/>
    </row>
    <row r="37" spans="1:7" ht="13.5" customHeight="1">
      <c r="A37" s="107"/>
      <c r="B37" s="108"/>
      <c r="C37" s="121"/>
      <c r="D37" s="107"/>
      <c r="E37" s="116"/>
      <c r="F37" s="122"/>
      <c r="G37" s="28"/>
    </row>
    <row r="38" spans="1:7" ht="13.5" customHeight="1">
      <c r="A38" s="107"/>
      <c r="B38" s="108"/>
      <c r="C38" s="121"/>
      <c r="D38" s="107"/>
      <c r="E38" s="116"/>
      <c r="F38" s="122"/>
      <c r="G38" s="28"/>
    </row>
    <row r="39" spans="1:7" ht="13.5" customHeight="1">
      <c r="A39" s="107"/>
      <c r="B39" s="108"/>
      <c r="C39" s="121"/>
      <c r="D39" s="107"/>
      <c r="E39" s="116"/>
      <c r="F39" s="122"/>
      <c r="G39" s="28"/>
    </row>
    <row r="40" spans="1:7" ht="13.5" customHeight="1">
      <c r="A40" s="107"/>
      <c r="B40" s="108"/>
      <c r="C40" s="121"/>
      <c r="D40" s="107"/>
      <c r="E40" s="116"/>
      <c r="F40" s="122"/>
      <c r="G40" s="28"/>
    </row>
    <row r="41" spans="1:7" ht="13.5" customHeight="1">
      <c r="A41" s="107"/>
      <c r="B41" s="108"/>
      <c r="C41" s="121"/>
      <c r="D41" s="107"/>
      <c r="E41" s="116"/>
      <c r="F41" s="122"/>
      <c r="G41" s="28"/>
    </row>
    <row r="42" spans="1:7" ht="13.5" customHeight="1">
      <c r="A42" s="107"/>
      <c r="B42" s="108"/>
      <c r="C42" s="121"/>
      <c r="D42" s="107"/>
      <c r="E42" s="116"/>
      <c r="F42" s="122"/>
      <c r="G42" s="28"/>
    </row>
    <row r="43" spans="1:7" ht="13.5" customHeight="1">
      <c r="A43" s="107"/>
      <c r="B43" s="108"/>
      <c r="C43" s="121"/>
      <c r="D43" s="107"/>
      <c r="E43" s="116"/>
      <c r="F43" s="122"/>
      <c r="G43" s="28"/>
    </row>
    <row r="44" spans="1:7" ht="13.5" customHeight="1">
      <c r="A44" s="107"/>
      <c r="B44" s="108"/>
      <c r="C44" s="121"/>
      <c r="D44" s="107"/>
      <c r="E44" s="116"/>
      <c r="F44" s="122"/>
      <c r="G44" s="28"/>
    </row>
    <row r="45" spans="1:7" ht="13.5" customHeight="1">
      <c r="A45" s="107"/>
      <c r="B45" s="108"/>
      <c r="C45" s="121"/>
      <c r="D45" s="107"/>
      <c r="E45" s="116"/>
      <c r="F45" s="122"/>
      <c r="G45" s="28"/>
    </row>
    <row r="46" spans="1:7" ht="13.5" customHeight="1">
      <c r="A46" s="107"/>
      <c r="B46" s="108"/>
      <c r="C46" s="121"/>
      <c r="D46" s="107"/>
      <c r="E46" s="116"/>
      <c r="F46" s="122"/>
      <c r="G46" s="28"/>
    </row>
    <row r="47" spans="1:7" ht="13.5" customHeight="1">
      <c r="A47" s="107"/>
      <c r="B47" s="108"/>
      <c r="C47" s="121"/>
      <c r="D47" s="107"/>
      <c r="E47" s="116"/>
      <c r="F47" s="122"/>
      <c r="G47" s="28"/>
    </row>
    <row r="48" spans="1:7" ht="13.5" customHeight="1">
      <c r="A48" s="107"/>
      <c r="B48" s="108"/>
      <c r="C48" s="121"/>
      <c r="D48" s="107"/>
      <c r="E48" s="116"/>
      <c r="F48" s="122"/>
      <c r="G48" s="28"/>
    </row>
    <row r="49" spans="1:7" ht="13.5" customHeight="1">
      <c r="A49" s="107"/>
      <c r="B49" s="108"/>
      <c r="C49" s="121"/>
      <c r="D49" s="107"/>
      <c r="E49" s="116"/>
      <c r="F49" s="122"/>
      <c r="G49" s="28"/>
    </row>
    <row r="50" spans="1:7" ht="13.5" customHeight="1">
      <c r="A50" s="107"/>
      <c r="B50" s="108"/>
      <c r="C50" s="121"/>
      <c r="D50" s="107"/>
      <c r="E50" s="116"/>
      <c r="F50" s="122"/>
      <c r="G50" s="28"/>
    </row>
    <row r="51" spans="1:7" ht="13.5" customHeight="1">
      <c r="A51" s="107"/>
      <c r="B51" s="108"/>
      <c r="C51" s="121"/>
      <c r="D51" s="107"/>
      <c r="E51" s="116"/>
      <c r="F51" s="122"/>
      <c r="G51" s="28"/>
    </row>
    <row r="52" spans="1:7" ht="13.5" customHeight="1">
      <c r="A52" s="107"/>
      <c r="B52" s="108"/>
      <c r="C52" s="121"/>
      <c r="D52" s="107"/>
      <c r="E52" s="116"/>
      <c r="F52" s="122"/>
      <c r="G52" s="28"/>
    </row>
    <row r="53" spans="1:7" ht="13.5" customHeight="1">
      <c r="A53" s="107"/>
      <c r="B53" s="108"/>
      <c r="C53" s="121"/>
      <c r="D53" s="107"/>
      <c r="E53" s="116"/>
      <c r="F53" s="122"/>
      <c r="G53" s="28"/>
    </row>
    <row r="54" spans="1:7" ht="13.5" customHeight="1">
      <c r="A54" s="107"/>
      <c r="B54" s="108"/>
      <c r="C54" s="121"/>
      <c r="D54" s="107"/>
      <c r="E54" s="116"/>
      <c r="F54" s="122"/>
      <c r="G54" s="28"/>
    </row>
    <row r="55" spans="1:7" ht="13.5" customHeight="1">
      <c r="A55" s="107"/>
      <c r="B55" s="108"/>
      <c r="C55" s="121"/>
      <c r="D55" s="107"/>
      <c r="E55" s="116"/>
      <c r="F55" s="122"/>
      <c r="G55" s="28"/>
    </row>
    <row r="56" spans="1:7" ht="13.5" customHeight="1">
      <c r="A56" s="107"/>
      <c r="B56" s="108"/>
      <c r="C56" s="121"/>
      <c r="D56" s="107"/>
      <c r="E56" s="116"/>
      <c r="F56" s="122"/>
      <c r="G56" s="28"/>
    </row>
    <row r="57" spans="1:7" ht="13.5" customHeight="1">
      <c r="A57" s="107"/>
      <c r="B57" s="108"/>
      <c r="C57" s="121"/>
      <c r="D57" s="107"/>
      <c r="E57" s="116"/>
      <c r="F57" s="122"/>
      <c r="G57" s="28"/>
    </row>
    <row r="58" spans="1:7" ht="13.5" customHeight="1">
      <c r="A58" s="107"/>
      <c r="B58" s="108"/>
      <c r="C58" s="121"/>
      <c r="D58" s="107"/>
      <c r="E58" s="116"/>
      <c r="F58" s="122"/>
      <c r="G58" s="28"/>
    </row>
    <row r="59" spans="1:7" ht="13.5" customHeight="1">
      <c r="A59" s="107"/>
      <c r="B59" s="108"/>
      <c r="C59" s="121"/>
      <c r="D59" s="107"/>
      <c r="E59" s="116"/>
      <c r="F59" s="122"/>
      <c r="G59" s="28"/>
    </row>
    <row r="60" spans="1:7" ht="13.5" customHeight="1">
      <c r="A60" s="107"/>
      <c r="B60" s="108"/>
      <c r="C60" s="121"/>
      <c r="D60" s="107"/>
      <c r="E60" s="116"/>
      <c r="F60" s="122"/>
      <c r="G60" s="28"/>
    </row>
    <row r="61" spans="1:7" ht="13.5" customHeight="1">
      <c r="A61" s="107"/>
      <c r="B61" s="108"/>
      <c r="C61" s="121"/>
      <c r="D61" s="107"/>
      <c r="E61" s="116"/>
      <c r="F61" s="122"/>
      <c r="G61" s="28"/>
    </row>
    <row r="62" spans="1:7" ht="13.5" customHeight="1">
      <c r="A62" s="107"/>
      <c r="B62" s="108"/>
      <c r="C62" s="121"/>
      <c r="D62" s="107"/>
      <c r="E62" s="116"/>
      <c r="F62" s="122"/>
      <c r="G62" s="28"/>
    </row>
    <row r="63" spans="1:7" ht="13.5" customHeight="1">
      <c r="A63" s="107"/>
      <c r="B63" s="108"/>
      <c r="C63" s="121"/>
      <c r="D63" s="107"/>
      <c r="E63" s="116"/>
      <c r="F63" s="122"/>
      <c r="G63" s="28"/>
    </row>
    <row r="64" spans="1:7" ht="13.5" customHeight="1">
      <c r="A64" s="107"/>
      <c r="B64" s="108"/>
      <c r="C64" s="121"/>
      <c r="D64" s="107"/>
      <c r="E64" s="116"/>
      <c r="F64" s="122"/>
      <c r="G64" s="28"/>
    </row>
    <row r="65" spans="1:7" ht="13.5" customHeight="1">
      <c r="A65" s="107"/>
      <c r="B65" s="108"/>
      <c r="C65" s="121"/>
      <c r="D65" s="107"/>
      <c r="E65" s="116"/>
      <c r="F65" s="122"/>
      <c r="G65" s="28"/>
    </row>
    <row r="66" spans="1:7" ht="13.5" customHeight="1" thickBot="1">
      <c r="A66" s="107"/>
      <c r="B66" s="108"/>
      <c r="C66" s="121"/>
      <c r="D66" s="107"/>
      <c r="E66" s="116"/>
      <c r="F66" s="122"/>
      <c r="G66" s="28"/>
    </row>
    <row r="67" spans="1:7" s="6" customFormat="1" ht="27" customHeight="1" thickBot="1">
      <c r="A67" s="19">
        <v>5100</v>
      </c>
      <c r="B67" s="20" t="s">
        <v>100</v>
      </c>
      <c r="C67" s="43"/>
      <c r="D67" s="22"/>
      <c r="E67" s="44"/>
      <c r="F67" s="82"/>
      <c r="G67" s="5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horizontalDpi="600" verticalDpi="600" orientation="portrait" paperSize="9" scale="70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SheetLayoutView="100" zoomScalePageLayoutView="0" workbookViewId="0" topLeftCell="A1">
      <selection activeCell="A1" sqref="A1:F67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5.7109375" style="91" customWidth="1"/>
    <col min="7" max="7" width="28.28125" style="2" customWidth="1"/>
    <col min="8" max="8" width="12.421875" style="2" bestFit="1" customWidth="1"/>
    <col min="9" max="9" width="22.7109375" style="2" customWidth="1"/>
    <col min="10" max="10" width="9.28125" style="2" bestFit="1" customWidth="1"/>
    <col min="11" max="11" width="11.7109375" style="2" customWidth="1"/>
    <col min="12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23" t="s">
        <v>57</v>
      </c>
    </row>
    <row r="2" spans="1:6" ht="13.5" customHeight="1">
      <c r="A2" s="218"/>
      <c r="B2" s="218"/>
      <c r="C2" s="218"/>
      <c r="D2" s="227"/>
      <c r="E2" s="230"/>
      <c r="F2" s="224"/>
    </row>
    <row r="3" spans="1:6" s="6" customFormat="1" ht="13.5" customHeight="1" thickBot="1">
      <c r="A3" s="219"/>
      <c r="B3" s="219"/>
      <c r="C3" s="219"/>
      <c r="D3" s="228"/>
      <c r="E3" s="231"/>
      <c r="F3" s="225"/>
    </row>
    <row r="4" spans="1:6" ht="13.5" customHeight="1">
      <c r="A4" s="12"/>
      <c r="B4" s="14"/>
      <c r="C4" s="12"/>
      <c r="D4" s="12"/>
      <c r="E4" s="41"/>
      <c r="F4" s="87"/>
    </row>
    <row r="5" spans="1:6" ht="25.5">
      <c r="A5" s="10" t="s">
        <v>334</v>
      </c>
      <c r="B5" s="11" t="s">
        <v>335</v>
      </c>
      <c r="C5" s="12"/>
      <c r="D5" s="12"/>
      <c r="E5" s="41"/>
      <c r="F5" s="87"/>
    </row>
    <row r="6" spans="1:6" ht="20.25" customHeight="1">
      <c r="A6" s="10"/>
      <c r="B6" s="14"/>
      <c r="D6" s="12"/>
      <c r="E6" s="41"/>
      <c r="F6" s="87"/>
    </row>
    <row r="7" spans="1:6" ht="13.5" customHeight="1">
      <c r="A7" s="12">
        <v>52.01</v>
      </c>
      <c r="B7" s="11" t="s">
        <v>336</v>
      </c>
      <c r="D7" s="12"/>
      <c r="E7" s="41"/>
      <c r="F7" s="87"/>
    </row>
    <row r="8" spans="1:6" ht="13.5" customHeight="1">
      <c r="A8" s="12"/>
      <c r="B8" s="14"/>
      <c r="D8" s="12"/>
      <c r="E8" s="41"/>
      <c r="F8" s="87"/>
    </row>
    <row r="9" spans="1:6" ht="21.75" customHeight="1">
      <c r="A9" s="12" t="s">
        <v>23</v>
      </c>
      <c r="B9" s="60" t="s">
        <v>337</v>
      </c>
      <c r="C9" s="121" t="s">
        <v>6</v>
      </c>
      <c r="D9" s="12">
        <f>+D12*0.01</f>
        <v>48</v>
      </c>
      <c r="E9" s="41"/>
      <c r="F9" s="87"/>
    </row>
    <row r="10" spans="1:6" ht="21.75" customHeight="1">
      <c r="A10" s="12"/>
      <c r="B10" s="60" t="s">
        <v>338</v>
      </c>
      <c r="D10" s="12"/>
      <c r="E10" s="41"/>
      <c r="F10" s="87"/>
    </row>
    <row r="11" spans="1:6" ht="13.5" customHeight="1">
      <c r="A11" s="12"/>
      <c r="B11" s="14"/>
      <c r="D11" s="12"/>
      <c r="E11" s="41"/>
      <c r="F11" s="87"/>
    </row>
    <row r="12" spans="1:6" ht="13.5" customHeight="1">
      <c r="A12" s="62" t="s">
        <v>25</v>
      </c>
      <c r="B12" s="60" t="s">
        <v>339</v>
      </c>
      <c r="C12" s="121" t="s">
        <v>6</v>
      </c>
      <c r="D12" s="12">
        <f>200*6*4</f>
        <v>4800</v>
      </c>
      <c r="E12" s="41"/>
      <c r="F12" s="87"/>
    </row>
    <row r="13" spans="1:6" ht="13.5" customHeight="1">
      <c r="A13" s="12"/>
      <c r="B13" s="11"/>
      <c r="D13" s="12"/>
      <c r="E13" s="41"/>
      <c r="F13" s="87"/>
    </row>
    <row r="14" spans="1:6" ht="13.5" customHeight="1">
      <c r="A14" s="12">
        <v>52.02</v>
      </c>
      <c r="B14" s="11" t="s">
        <v>340</v>
      </c>
      <c r="D14" s="12"/>
      <c r="E14" s="41"/>
      <c r="F14" s="87"/>
    </row>
    <row r="15" spans="1:6" ht="13.5" customHeight="1">
      <c r="A15" s="12"/>
      <c r="B15" s="11"/>
      <c r="D15" s="12"/>
      <c r="E15" s="41"/>
      <c r="F15" s="87"/>
    </row>
    <row r="16" spans="1:6" ht="13.5" customHeight="1">
      <c r="A16" s="12">
        <v>52.03</v>
      </c>
      <c r="B16" s="11" t="s">
        <v>341</v>
      </c>
      <c r="D16" s="12"/>
      <c r="E16" s="41"/>
      <c r="F16" s="87"/>
    </row>
    <row r="17" spans="1:6" ht="13.5" customHeight="1">
      <c r="A17" s="12"/>
      <c r="B17" s="11"/>
      <c r="D17" s="12"/>
      <c r="E17" s="41"/>
      <c r="F17" s="87"/>
    </row>
    <row r="18" spans="1:6" ht="13.5" customHeight="1">
      <c r="A18" s="62" t="s">
        <v>23</v>
      </c>
      <c r="B18" s="60" t="s">
        <v>342</v>
      </c>
      <c r="D18" s="12"/>
      <c r="E18" s="41"/>
      <c r="F18" s="87"/>
    </row>
    <row r="19" spans="1:6" ht="13.5" customHeight="1">
      <c r="A19" s="12"/>
      <c r="B19" s="60" t="s">
        <v>343</v>
      </c>
      <c r="D19" s="12"/>
      <c r="E19" s="41"/>
      <c r="F19" s="87"/>
    </row>
    <row r="20" spans="1:6" ht="13.5" customHeight="1">
      <c r="A20" s="12"/>
      <c r="B20" s="11"/>
      <c r="D20" s="12"/>
      <c r="E20" s="41"/>
      <c r="F20" s="87"/>
    </row>
    <row r="21" spans="1:6" ht="13.5" customHeight="1">
      <c r="A21" s="62" t="s">
        <v>25</v>
      </c>
      <c r="B21" s="60" t="s">
        <v>344</v>
      </c>
      <c r="D21" s="12"/>
      <c r="E21" s="41"/>
      <c r="F21" s="87"/>
    </row>
    <row r="22" spans="1:6" ht="13.5" customHeight="1">
      <c r="A22" s="12"/>
      <c r="B22" s="11"/>
      <c r="D22" s="12"/>
      <c r="E22" s="41"/>
      <c r="F22" s="87"/>
    </row>
    <row r="23" spans="1:6" ht="13.5" customHeight="1">
      <c r="A23" s="62" t="s">
        <v>70</v>
      </c>
      <c r="B23" s="60" t="s">
        <v>345</v>
      </c>
      <c r="C23" s="121" t="s">
        <v>6</v>
      </c>
      <c r="D23" s="12">
        <f>+D25*0.1</f>
        <v>48</v>
      </c>
      <c r="E23" s="41"/>
      <c r="F23" s="87"/>
    </row>
    <row r="24" spans="1:6" ht="13.5" customHeight="1">
      <c r="A24" s="12"/>
      <c r="B24" s="11"/>
      <c r="D24" s="12"/>
      <c r="E24" s="41"/>
      <c r="F24" s="87"/>
    </row>
    <row r="25" spans="1:6" ht="13.5" customHeight="1">
      <c r="A25" s="62" t="s">
        <v>73</v>
      </c>
      <c r="B25" s="60" t="s">
        <v>346</v>
      </c>
      <c r="C25" s="121" t="s">
        <v>6</v>
      </c>
      <c r="D25" s="12">
        <f>40*6*2</f>
        <v>480</v>
      </c>
      <c r="E25" s="41"/>
      <c r="F25" s="87"/>
    </row>
    <row r="26" spans="1:6" ht="13.5" customHeight="1">
      <c r="A26" s="12"/>
      <c r="B26" s="11"/>
      <c r="D26" s="12"/>
      <c r="E26" s="41"/>
      <c r="F26" s="87"/>
    </row>
    <row r="27" spans="1:6" ht="13.5" customHeight="1">
      <c r="A27" s="62" t="s">
        <v>347</v>
      </c>
      <c r="B27" s="60" t="s">
        <v>348</v>
      </c>
      <c r="C27" s="121" t="s">
        <v>6</v>
      </c>
      <c r="D27" s="12"/>
      <c r="E27" s="41"/>
      <c r="F27" s="173" t="s">
        <v>443</v>
      </c>
    </row>
    <row r="28" spans="1:6" ht="13.5" customHeight="1">
      <c r="A28" s="12"/>
      <c r="B28" s="11"/>
      <c r="D28" s="12"/>
      <c r="E28" s="41"/>
      <c r="F28" s="87"/>
    </row>
    <row r="29" spans="1:6" ht="13.5" customHeight="1">
      <c r="A29" s="62" t="s">
        <v>26</v>
      </c>
      <c r="B29" s="60" t="s">
        <v>349</v>
      </c>
      <c r="D29" s="12"/>
      <c r="E29" s="41"/>
      <c r="F29" s="87"/>
    </row>
    <row r="30" spans="1:6" ht="13.5" customHeight="1">
      <c r="A30" s="12"/>
      <c r="B30" s="11"/>
      <c r="D30" s="12"/>
      <c r="E30" s="41"/>
      <c r="F30" s="87"/>
    </row>
    <row r="31" spans="1:6" ht="13.5" customHeight="1">
      <c r="A31" s="62" t="s">
        <v>70</v>
      </c>
      <c r="B31" s="60" t="s">
        <v>350</v>
      </c>
      <c r="C31" s="121" t="s">
        <v>6</v>
      </c>
      <c r="D31" s="12">
        <v>10</v>
      </c>
      <c r="E31" s="41"/>
      <c r="F31" s="87"/>
    </row>
    <row r="32" spans="1:6" ht="13.5" customHeight="1">
      <c r="A32" s="12"/>
      <c r="B32" s="11"/>
      <c r="D32" s="12"/>
      <c r="E32" s="41"/>
      <c r="F32" s="87"/>
    </row>
    <row r="33" spans="1:6" ht="13.5" customHeight="1">
      <c r="A33" s="12">
        <v>52.04</v>
      </c>
      <c r="B33" s="60" t="s">
        <v>351</v>
      </c>
      <c r="D33" s="12"/>
      <c r="E33" s="41"/>
      <c r="F33" s="87"/>
    </row>
    <row r="34" spans="1:6" ht="13.5" customHeight="1">
      <c r="A34" s="12"/>
      <c r="B34" s="11"/>
      <c r="D34" s="12"/>
      <c r="E34" s="41"/>
      <c r="F34" s="87"/>
    </row>
    <row r="35" spans="1:6" ht="13.5" customHeight="1">
      <c r="A35" s="62" t="s">
        <v>26</v>
      </c>
      <c r="B35" s="60" t="s">
        <v>352</v>
      </c>
      <c r="C35" s="121" t="s">
        <v>52</v>
      </c>
      <c r="D35" s="12">
        <f>+(4+6)*40</f>
        <v>400</v>
      </c>
      <c r="E35" s="41"/>
      <c r="F35" s="87"/>
    </row>
    <row r="36" spans="1:6" ht="13.5" customHeight="1">
      <c r="A36" s="12"/>
      <c r="B36" s="11"/>
      <c r="D36" s="12"/>
      <c r="E36" s="41"/>
      <c r="F36" s="87"/>
    </row>
    <row r="37" spans="1:6" ht="13.5" customHeight="1">
      <c r="A37" s="12"/>
      <c r="B37" s="11"/>
      <c r="D37" s="12"/>
      <c r="E37" s="41"/>
      <c r="F37" s="87"/>
    </row>
    <row r="38" spans="1:6" ht="13.5" customHeight="1">
      <c r="A38" s="12"/>
      <c r="B38" s="11"/>
      <c r="D38" s="12"/>
      <c r="E38" s="41"/>
      <c r="F38" s="87"/>
    </row>
    <row r="39" spans="1:6" ht="13.5" customHeight="1">
      <c r="A39" s="12"/>
      <c r="B39" s="11"/>
      <c r="D39" s="12"/>
      <c r="E39" s="41"/>
      <c r="F39" s="87"/>
    </row>
    <row r="40" spans="1:6" ht="13.5" customHeight="1">
      <c r="A40" s="12"/>
      <c r="B40" s="11"/>
      <c r="D40" s="12"/>
      <c r="E40" s="41"/>
      <c r="F40" s="87"/>
    </row>
    <row r="41" spans="1:6" ht="13.5" customHeight="1">
      <c r="A41" s="12"/>
      <c r="B41" s="11"/>
      <c r="D41" s="12"/>
      <c r="E41" s="41"/>
      <c r="F41" s="87"/>
    </row>
    <row r="42" spans="1:6" ht="13.5" customHeight="1">
      <c r="A42" s="12"/>
      <c r="B42" s="11"/>
      <c r="D42" s="12"/>
      <c r="E42" s="41"/>
      <c r="F42" s="87"/>
    </row>
    <row r="43" spans="1:6" ht="13.5" customHeight="1">
      <c r="A43" s="12"/>
      <c r="B43" s="11"/>
      <c r="D43" s="12"/>
      <c r="E43" s="41"/>
      <c r="F43" s="87"/>
    </row>
    <row r="44" spans="1:6" ht="13.5" customHeight="1">
      <c r="A44" s="12"/>
      <c r="B44" s="11"/>
      <c r="D44" s="12"/>
      <c r="E44" s="41"/>
      <c r="F44" s="87"/>
    </row>
    <row r="45" spans="1:6" ht="13.5" customHeight="1">
      <c r="A45" s="12"/>
      <c r="B45" s="11"/>
      <c r="D45" s="12"/>
      <c r="E45" s="41"/>
      <c r="F45" s="87"/>
    </row>
    <row r="46" spans="1:6" ht="13.5" customHeight="1">
      <c r="A46" s="12"/>
      <c r="B46" s="11"/>
      <c r="D46" s="12"/>
      <c r="E46" s="41"/>
      <c r="F46" s="87"/>
    </row>
    <row r="47" spans="1:6" ht="13.5" customHeight="1">
      <c r="A47" s="12"/>
      <c r="B47" s="11"/>
      <c r="D47" s="12"/>
      <c r="E47" s="41"/>
      <c r="F47" s="87"/>
    </row>
    <row r="48" spans="1:6" ht="13.5" customHeight="1">
      <c r="A48" s="12"/>
      <c r="B48" s="11"/>
      <c r="D48" s="12"/>
      <c r="E48" s="41"/>
      <c r="F48" s="87"/>
    </row>
    <row r="49" spans="1:6" ht="13.5" customHeight="1">
      <c r="A49" s="12"/>
      <c r="B49" s="11"/>
      <c r="D49" s="12"/>
      <c r="E49" s="41"/>
      <c r="F49" s="87"/>
    </row>
    <row r="50" spans="1:6" ht="13.5" customHeight="1">
      <c r="A50" s="12"/>
      <c r="B50" s="11"/>
      <c r="D50" s="12"/>
      <c r="E50" s="41"/>
      <c r="F50" s="87"/>
    </row>
    <row r="51" spans="1:6" ht="13.5" customHeight="1">
      <c r="A51" s="12"/>
      <c r="B51" s="11"/>
      <c r="D51" s="12"/>
      <c r="E51" s="41"/>
      <c r="F51" s="87"/>
    </row>
    <row r="52" spans="1:6" ht="13.5" customHeight="1">
      <c r="A52" s="12"/>
      <c r="B52" s="11"/>
      <c r="D52" s="12"/>
      <c r="E52" s="41"/>
      <c r="F52" s="87"/>
    </row>
    <row r="53" spans="1:6" ht="13.5" customHeight="1">
      <c r="A53" s="12"/>
      <c r="B53" s="11"/>
      <c r="D53" s="12"/>
      <c r="E53" s="41"/>
      <c r="F53" s="87"/>
    </row>
    <row r="54" spans="1:6" ht="13.5" customHeight="1">
      <c r="A54" s="12"/>
      <c r="B54" s="11"/>
      <c r="D54" s="12"/>
      <c r="E54" s="41"/>
      <c r="F54" s="87"/>
    </row>
    <row r="55" spans="1:6" ht="13.5" customHeight="1">
      <c r="A55" s="12"/>
      <c r="B55" s="11"/>
      <c r="D55" s="12"/>
      <c r="E55" s="41"/>
      <c r="F55" s="87"/>
    </row>
    <row r="56" spans="1:6" ht="13.5" customHeight="1">
      <c r="A56" s="12"/>
      <c r="B56" s="11"/>
      <c r="D56" s="12"/>
      <c r="E56" s="41"/>
      <c r="F56" s="87"/>
    </row>
    <row r="57" spans="1:6" ht="13.5" customHeight="1">
      <c r="A57" s="12"/>
      <c r="B57" s="11"/>
      <c r="D57" s="12"/>
      <c r="E57" s="41"/>
      <c r="F57" s="87"/>
    </row>
    <row r="58" spans="1:6" ht="13.5" customHeight="1">
      <c r="A58" s="12"/>
      <c r="B58" s="11"/>
      <c r="D58" s="12"/>
      <c r="E58" s="41"/>
      <c r="F58" s="87"/>
    </row>
    <row r="59" spans="1:6" ht="13.5" customHeight="1">
      <c r="A59" s="12"/>
      <c r="B59" s="11"/>
      <c r="D59" s="12"/>
      <c r="E59" s="41"/>
      <c r="F59" s="87"/>
    </row>
    <row r="60" spans="1:6" ht="13.5" customHeight="1">
      <c r="A60" s="12"/>
      <c r="B60" s="11"/>
      <c r="D60" s="12"/>
      <c r="E60" s="41"/>
      <c r="F60" s="87"/>
    </row>
    <row r="61" spans="1:6" ht="13.5" customHeight="1">
      <c r="A61" s="12"/>
      <c r="B61" s="11"/>
      <c r="D61" s="12"/>
      <c r="E61" s="41"/>
      <c r="F61" s="87"/>
    </row>
    <row r="62" spans="1:6" ht="13.5" customHeight="1">
      <c r="A62" s="12"/>
      <c r="B62" s="11"/>
      <c r="D62" s="12"/>
      <c r="E62" s="41"/>
      <c r="F62" s="87"/>
    </row>
    <row r="63" spans="1:6" ht="13.5" customHeight="1">
      <c r="A63" s="12"/>
      <c r="B63" s="11"/>
      <c r="D63" s="12"/>
      <c r="E63" s="41"/>
      <c r="F63" s="87"/>
    </row>
    <row r="64" spans="1:6" ht="13.5" customHeight="1">
      <c r="A64" s="12"/>
      <c r="B64" s="11"/>
      <c r="D64" s="12"/>
      <c r="E64" s="41"/>
      <c r="F64" s="87"/>
    </row>
    <row r="65" spans="1:6" ht="13.5" customHeight="1">
      <c r="A65" s="12"/>
      <c r="B65" s="11"/>
      <c r="D65" s="12"/>
      <c r="E65" s="41"/>
      <c r="F65" s="87"/>
    </row>
    <row r="66" spans="1:6" ht="13.5" customHeight="1" thickBot="1">
      <c r="A66" s="12"/>
      <c r="B66" s="11"/>
      <c r="D66" s="12"/>
      <c r="E66" s="41"/>
      <c r="F66" s="87"/>
    </row>
    <row r="67" spans="1:6" s="6" customFormat="1" ht="27.75" customHeight="1" thickBot="1">
      <c r="A67" s="19">
        <v>5200</v>
      </c>
      <c r="B67" s="20" t="s">
        <v>100</v>
      </c>
      <c r="C67" s="43"/>
      <c r="D67" s="22"/>
      <c r="E67" s="44"/>
      <c r="F67" s="88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8"/>
  <sheetViews>
    <sheetView showGridLines="0" zoomScale="115" zoomScaleNormal="115" zoomScaleSheetLayoutView="100" zoomScalePageLayoutView="0" workbookViewId="0" topLeftCell="A1">
      <selection activeCell="A1" sqref="A1:F67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6.421875" style="91" customWidth="1"/>
    <col min="7" max="8" width="9.421875" style="2" customWidth="1"/>
    <col min="9" max="9" width="8.7109375" style="2" customWidth="1"/>
    <col min="10" max="10" width="6.421875" style="2" customWidth="1"/>
    <col min="11" max="11" width="8.421875" style="2" customWidth="1"/>
    <col min="12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23" t="s">
        <v>57</v>
      </c>
    </row>
    <row r="2" spans="1:6" ht="13.5" customHeight="1">
      <c r="A2" s="218"/>
      <c r="B2" s="218"/>
      <c r="C2" s="218"/>
      <c r="D2" s="227"/>
      <c r="E2" s="230"/>
      <c r="F2" s="224"/>
    </row>
    <row r="3" spans="1:6" s="6" customFormat="1" ht="13.5" customHeight="1" thickBot="1">
      <c r="A3" s="219"/>
      <c r="B3" s="219"/>
      <c r="C3" s="219"/>
      <c r="D3" s="228"/>
      <c r="E3" s="231"/>
      <c r="F3" s="225"/>
    </row>
    <row r="4" spans="1:6" ht="13.5" customHeight="1">
      <c r="A4" s="12"/>
      <c r="B4" s="14"/>
      <c r="C4" s="12"/>
      <c r="D4" s="12"/>
      <c r="E4" s="41"/>
      <c r="F4" s="87"/>
    </row>
    <row r="5" spans="1:6" ht="25.5">
      <c r="A5" s="10" t="s">
        <v>331</v>
      </c>
      <c r="B5" s="11" t="s">
        <v>332</v>
      </c>
      <c r="C5" s="12"/>
      <c r="D5" s="12"/>
      <c r="E5" s="41"/>
      <c r="F5" s="87"/>
    </row>
    <row r="6" spans="1:6" ht="13.5" customHeight="1">
      <c r="A6" s="10"/>
      <c r="B6" s="14"/>
      <c r="D6" s="42"/>
      <c r="E6" s="41"/>
      <c r="F6" s="87"/>
    </row>
    <row r="7" spans="1:6" ht="12.75">
      <c r="A7" s="12">
        <v>55.01</v>
      </c>
      <c r="B7" s="11" t="s">
        <v>333</v>
      </c>
      <c r="C7" s="128" t="s">
        <v>21</v>
      </c>
      <c r="D7" s="42">
        <f>100/1000</f>
        <v>0.1</v>
      </c>
      <c r="E7" s="41"/>
      <c r="F7" s="87"/>
    </row>
    <row r="8" spans="1:6" ht="13.5" customHeight="1">
      <c r="A8" s="12"/>
      <c r="B8" s="14"/>
      <c r="D8" s="42"/>
      <c r="E8" s="41"/>
      <c r="F8" s="87"/>
    </row>
    <row r="9" spans="1:6" ht="12.75">
      <c r="A9" s="12">
        <v>55.04</v>
      </c>
      <c r="B9" s="60" t="s">
        <v>353</v>
      </c>
      <c r="D9" s="42"/>
      <c r="E9" s="41"/>
      <c r="F9" s="87"/>
    </row>
    <row r="10" spans="1:6" ht="13.5" customHeight="1">
      <c r="A10" s="12"/>
      <c r="B10" s="14"/>
      <c r="D10" s="42"/>
      <c r="E10" s="41"/>
      <c r="F10" s="87"/>
    </row>
    <row r="11" spans="1:6" ht="15" customHeight="1">
      <c r="A11" s="62" t="s">
        <v>23</v>
      </c>
      <c r="B11" s="60" t="s">
        <v>354</v>
      </c>
      <c r="D11" s="93"/>
      <c r="E11" s="41"/>
      <c r="F11" s="87"/>
    </row>
    <row r="12" spans="1:6" ht="15" customHeight="1">
      <c r="A12" s="12"/>
      <c r="B12" s="14"/>
      <c r="D12" s="42"/>
      <c r="E12" s="41"/>
      <c r="F12" s="87"/>
    </row>
    <row r="13" spans="1:6" ht="12.75">
      <c r="A13" s="62" t="s">
        <v>347</v>
      </c>
      <c r="B13" s="60" t="s">
        <v>355</v>
      </c>
      <c r="C13" s="128" t="s">
        <v>21</v>
      </c>
      <c r="D13" s="42">
        <f>50/1000</f>
        <v>0.05</v>
      </c>
      <c r="E13" s="41"/>
      <c r="F13" s="87"/>
    </row>
    <row r="14" spans="1:6" ht="12.75">
      <c r="A14" s="12"/>
      <c r="B14" s="14"/>
      <c r="D14" s="42"/>
      <c r="E14" s="41"/>
      <c r="F14" s="87"/>
    </row>
    <row r="15" spans="1:6" ht="18.75" customHeight="1">
      <c r="A15" s="62" t="s">
        <v>356</v>
      </c>
      <c r="B15" s="60" t="s">
        <v>357</v>
      </c>
      <c r="C15" s="128" t="s">
        <v>21</v>
      </c>
      <c r="D15" s="42">
        <f>50/1000</f>
        <v>0.05</v>
      </c>
      <c r="E15" s="41"/>
      <c r="F15" s="87"/>
    </row>
    <row r="16" spans="1:6" ht="18.75" customHeight="1">
      <c r="A16" s="12"/>
      <c r="B16" s="60"/>
      <c r="D16" s="93"/>
      <c r="E16" s="41"/>
      <c r="F16" s="87"/>
    </row>
    <row r="17" spans="1:6" ht="18.75" customHeight="1">
      <c r="A17" s="62" t="s">
        <v>25</v>
      </c>
      <c r="B17" s="60" t="s">
        <v>358</v>
      </c>
      <c r="C17" s="128" t="s">
        <v>86</v>
      </c>
      <c r="D17" s="42"/>
      <c r="E17" s="41"/>
      <c r="F17" s="173" t="s">
        <v>443</v>
      </c>
    </row>
    <row r="18" spans="1:6" ht="13.5" customHeight="1">
      <c r="A18" s="12"/>
      <c r="B18" s="14"/>
      <c r="D18" s="42"/>
      <c r="E18" s="41"/>
      <c r="F18" s="87"/>
    </row>
    <row r="19" spans="1:6" ht="18.75" customHeight="1">
      <c r="A19" s="12">
        <v>55.05</v>
      </c>
      <c r="B19" s="11" t="s">
        <v>359</v>
      </c>
      <c r="D19" s="93"/>
      <c r="E19" s="41"/>
      <c r="F19" s="87"/>
    </row>
    <row r="20" spans="1:6" ht="12" customHeight="1">
      <c r="A20" s="12"/>
      <c r="B20" s="14"/>
      <c r="D20" s="93"/>
      <c r="E20" s="41"/>
      <c r="F20" s="87"/>
    </row>
    <row r="21" spans="1:6" ht="18.75" customHeight="1">
      <c r="A21" s="62" t="s">
        <v>23</v>
      </c>
      <c r="B21" s="60" t="s">
        <v>360</v>
      </c>
      <c r="D21" s="93"/>
      <c r="E21" s="41"/>
      <c r="F21" s="87"/>
    </row>
    <row r="22" spans="1:6" ht="13.5" customHeight="1">
      <c r="A22" s="12"/>
      <c r="B22" s="14"/>
      <c r="D22" s="42"/>
      <c r="E22" s="41"/>
      <c r="F22" s="87"/>
    </row>
    <row r="23" spans="1:6" ht="13.5" customHeight="1">
      <c r="A23" s="62" t="s">
        <v>309</v>
      </c>
      <c r="B23" s="60" t="s">
        <v>361</v>
      </c>
      <c r="C23" s="128" t="s">
        <v>59</v>
      </c>
      <c r="D23" s="42"/>
      <c r="E23" s="41"/>
      <c r="F23" s="173" t="s">
        <v>443</v>
      </c>
    </row>
    <row r="24" spans="1:6" ht="13.5" customHeight="1">
      <c r="A24" s="12"/>
      <c r="B24" s="11"/>
      <c r="D24" s="42"/>
      <c r="E24" s="41"/>
      <c r="F24" s="87"/>
    </row>
    <row r="25" spans="1:6" ht="13.5" customHeight="1">
      <c r="A25" s="62" t="s">
        <v>362</v>
      </c>
      <c r="B25" s="60" t="s">
        <v>363</v>
      </c>
      <c r="C25" s="128" t="s">
        <v>59</v>
      </c>
      <c r="D25" s="42">
        <v>5</v>
      </c>
      <c r="E25" s="41"/>
      <c r="F25" s="87"/>
    </row>
    <row r="26" spans="1:6" ht="12.75" customHeight="1">
      <c r="A26" s="12"/>
      <c r="B26" s="14"/>
      <c r="D26" s="42"/>
      <c r="E26" s="41"/>
      <c r="F26" s="87"/>
    </row>
    <row r="27" spans="1:6" ht="21" customHeight="1">
      <c r="A27" s="62" t="s">
        <v>356</v>
      </c>
      <c r="B27" s="60" t="s">
        <v>364</v>
      </c>
      <c r="C27" s="128" t="s">
        <v>59</v>
      </c>
      <c r="D27" s="42">
        <v>5</v>
      </c>
      <c r="E27" s="41"/>
      <c r="F27" s="87"/>
    </row>
    <row r="28" spans="1:6" ht="13.5" customHeight="1">
      <c r="A28" s="12"/>
      <c r="B28" s="14"/>
      <c r="D28" s="42"/>
      <c r="E28" s="41"/>
      <c r="F28" s="87"/>
    </row>
    <row r="29" spans="1:6" ht="17.25" customHeight="1">
      <c r="A29" s="62" t="s">
        <v>25</v>
      </c>
      <c r="B29" s="60" t="s">
        <v>358</v>
      </c>
      <c r="C29" s="128" t="s">
        <v>86</v>
      </c>
      <c r="D29" s="42">
        <v>5</v>
      </c>
      <c r="E29" s="41"/>
      <c r="F29" s="87"/>
    </row>
    <row r="30" spans="1:6" ht="17.25" customHeight="1">
      <c r="A30" s="62"/>
      <c r="B30" s="60"/>
      <c r="C30" s="128"/>
      <c r="D30" s="42"/>
      <c r="E30" s="41"/>
      <c r="F30" s="87"/>
    </row>
    <row r="31" spans="1:6" ht="17.25" customHeight="1">
      <c r="A31" s="62"/>
      <c r="B31" s="60"/>
      <c r="C31" s="128"/>
      <c r="D31" s="42"/>
      <c r="E31" s="41"/>
      <c r="F31" s="87"/>
    </row>
    <row r="32" spans="1:6" ht="17.25" customHeight="1">
      <c r="A32" s="62"/>
      <c r="B32" s="60"/>
      <c r="C32" s="128"/>
      <c r="D32" s="42"/>
      <c r="E32" s="41"/>
      <c r="F32" s="87"/>
    </row>
    <row r="33" spans="1:6" ht="17.25" customHeight="1">
      <c r="A33" s="62"/>
      <c r="B33" s="60"/>
      <c r="C33" s="128"/>
      <c r="D33" s="42"/>
      <c r="E33" s="41"/>
      <c r="F33" s="87"/>
    </row>
    <row r="34" spans="1:6" ht="17.25" customHeight="1">
      <c r="A34" s="62"/>
      <c r="B34" s="60"/>
      <c r="C34" s="128"/>
      <c r="D34" s="42"/>
      <c r="E34" s="41"/>
      <c r="F34" s="87"/>
    </row>
    <row r="35" spans="1:6" ht="17.25" customHeight="1">
      <c r="A35" s="62"/>
      <c r="B35" s="60"/>
      <c r="C35" s="128"/>
      <c r="D35" s="42"/>
      <c r="E35" s="41"/>
      <c r="F35" s="87"/>
    </row>
    <row r="36" spans="1:6" ht="17.25" customHeight="1">
      <c r="A36" s="62"/>
      <c r="B36" s="60"/>
      <c r="C36" s="128"/>
      <c r="D36" s="42"/>
      <c r="E36" s="41"/>
      <c r="F36" s="87"/>
    </row>
    <row r="37" spans="1:6" ht="17.25" customHeight="1">
      <c r="A37" s="62"/>
      <c r="B37" s="60"/>
      <c r="C37" s="128"/>
      <c r="D37" s="42"/>
      <c r="E37" s="41"/>
      <c r="F37" s="87"/>
    </row>
    <row r="38" spans="1:6" ht="17.25" customHeight="1">
      <c r="A38" s="62"/>
      <c r="B38" s="60"/>
      <c r="C38" s="128"/>
      <c r="D38" s="42"/>
      <c r="E38" s="41"/>
      <c r="F38" s="87"/>
    </row>
    <row r="39" spans="1:6" ht="17.25" customHeight="1">
      <c r="A39" s="62"/>
      <c r="B39" s="60"/>
      <c r="C39" s="128"/>
      <c r="D39" s="42"/>
      <c r="E39" s="41"/>
      <c r="F39" s="87"/>
    </row>
    <row r="40" spans="1:6" ht="17.25" customHeight="1">
      <c r="A40" s="62"/>
      <c r="B40" s="60"/>
      <c r="C40" s="128"/>
      <c r="D40" s="42"/>
      <c r="E40" s="41"/>
      <c r="F40" s="87"/>
    </row>
    <row r="41" spans="1:6" ht="17.25" customHeight="1">
      <c r="A41" s="62"/>
      <c r="B41" s="60"/>
      <c r="C41" s="128"/>
      <c r="D41" s="42"/>
      <c r="E41" s="41"/>
      <c r="F41" s="87"/>
    </row>
    <row r="42" spans="1:6" ht="17.25" customHeight="1">
      <c r="A42" s="62"/>
      <c r="B42" s="60"/>
      <c r="C42" s="128"/>
      <c r="D42" s="42"/>
      <c r="E42" s="41"/>
      <c r="F42" s="87"/>
    </row>
    <row r="43" spans="1:6" ht="17.25" customHeight="1">
      <c r="A43" s="62"/>
      <c r="B43" s="60"/>
      <c r="C43" s="128"/>
      <c r="D43" s="42"/>
      <c r="E43" s="41"/>
      <c r="F43" s="87"/>
    </row>
    <row r="44" spans="1:6" ht="17.25" customHeight="1">
      <c r="A44" s="62"/>
      <c r="B44" s="60"/>
      <c r="C44" s="128"/>
      <c r="D44" s="42"/>
      <c r="E44" s="41"/>
      <c r="F44" s="87"/>
    </row>
    <row r="45" spans="1:6" ht="17.25" customHeight="1">
      <c r="A45" s="62"/>
      <c r="B45" s="60"/>
      <c r="C45" s="128"/>
      <c r="D45" s="42"/>
      <c r="E45" s="41"/>
      <c r="F45" s="87"/>
    </row>
    <row r="46" spans="1:6" ht="17.25" customHeight="1">
      <c r="A46" s="62"/>
      <c r="B46" s="60"/>
      <c r="C46" s="128"/>
      <c r="D46" s="42"/>
      <c r="E46" s="41"/>
      <c r="F46" s="87"/>
    </row>
    <row r="47" spans="1:6" ht="17.25" customHeight="1">
      <c r="A47" s="62"/>
      <c r="B47" s="60"/>
      <c r="C47" s="128"/>
      <c r="D47" s="42"/>
      <c r="E47" s="41"/>
      <c r="F47" s="87"/>
    </row>
    <row r="48" spans="1:6" ht="17.25" customHeight="1">
      <c r="A48" s="62"/>
      <c r="B48" s="60"/>
      <c r="C48" s="128"/>
      <c r="D48" s="42"/>
      <c r="E48" s="41"/>
      <c r="F48" s="87"/>
    </row>
    <row r="49" spans="1:6" ht="17.25" customHeight="1">
      <c r="A49" s="62"/>
      <c r="B49" s="60"/>
      <c r="C49" s="128"/>
      <c r="D49" s="42"/>
      <c r="E49" s="41"/>
      <c r="F49" s="87"/>
    </row>
    <row r="50" spans="1:6" ht="17.25" customHeight="1">
      <c r="A50" s="62"/>
      <c r="B50" s="60"/>
      <c r="C50" s="128"/>
      <c r="D50" s="42"/>
      <c r="E50" s="41"/>
      <c r="F50" s="87"/>
    </row>
    <row r="51" spans="1:6" ht="17.25" customHeight="1">
      <c r="A51" s="62"/>
      <c r="B51" s="60"/>
      <c r="C51" s="128"/>
      <c r="D51" s="42"/>
      <c r="E51" s="41"/>
      <c r="F51" s="87"/>
    </row>
    <row r="52" spans="1:6" ht="17.25" customHeight="1">
      <c r="A52" s="62"/>
      <c r="B52" s="60"/>
      <c r="C52" s="128"/>
      <c r="D52" s="42"/>
      <c r="E52" s="41"/>
      <c r="F52" s="87"/>
    </row>
    <row r="53" spans="1:6" ht="17.25" customHeight="1">
      <c r="A53" s="62"/>
      <c r="B53" s="60"/>
      <c r="C53" s="128"/>
      <c r="D53" s="42"/>
      <c r="E53" s="41"/>
      <c r="F53" s="87"/>
    </row>
    <row r="54" spans="1:6" ht="17.25" customHeight="1">
      <c r="A54" s="62"/>
      <c r="B54" s="60"/>
      <c r="C54" s="128"/>
      <c r="D54" s="42"/>
      <c r="E54" s="41"/>
      <c r="F54" s="87"/>
    </row>
    <row r="55" spans="1:6" ht="17.25" customHeight="1">
      <c r="A55" s="62"/>
      <c r="B55" s="60"/>
      <c r="C55" s="128"/>
      <c r="D55" s="42"/>
      <c r="E55" s="41"/>
      <c r="F55" s="87"/>
    </row>
    <row r="56" spans="1:6" ht="17.25" customHeight="1">
      <c r="A56" s="62"/>
      <c r="B56" s="60"/>
      <c r="C56" s="128"/>
      <c r="D56" s="42"/>
      <c r="E56" s="41"/>
      <c r="F56" s="87"/>
    </row>
    <row r="57" spans="1:6" ht="17.25" customHeight="1">
      <c r="A57" s="62"/>
      <c r="B57" s="60"/>
      <c r="C57" s="128"/>
      <c r="D57" s="42"/>
      <c r="E57" s="41"/>
      <c r="F57" s="87"/>
    </row>
    <row r="58" spans="1:6" ht="17.25" customHeight="1">
      <c r="A58" s="62"/>
      <c r="B58" s="60"/>
      <c r="C58" s="128"/>
      <c r="D58" s="42"/>
      <c r="E58" s="41"/>
      <c r="F58" s="87"/>
    </row>
    <row r="59" spans="1:6" ht="17.25" customHeight="1">
      <c r="A59" s="62"/>
      <c r="B59" s="60"/>
      <c r="C59" s="128"/>
      <c r="D59" s="42"/>
      <c r="E59" s="41"/>
      <c r="F59" s="87"/>
    </row>
    <row r="60" spans="1:6" ht="17.25" customHeight="1">
      <c r="A60" s="62"/>
      <c r="B60" s="60"/>
      <c r="C60" s="128"/>
      <c r="D60" s="42"/>
      <c r="E60" s="41"/>
      <c r="F60" s="87"/>
    </row>
    <row r="61" spans="1:6" ht="17.25" customHeight="1">
      <c r="A61" s="62"/>
      <c r="B61" s="60"/>
      <c r="C61" s="128"/>
      <c r="D61" s="42"/>
      <c r="E61" s="41"/>
      <c r="F61" s="87"/>
    </row>
    <row r="62" spans="1:6" ht="17.25" customHeight="1">
      <c r="A62" s="62"/>
      <c r="B62" s="60"/>
      <c r="D62" s="42"/>
      <c r="E62" s="41"/>
      <c r="F62" s="87"/>
    </row>
    <row r="63" spans="1:6" ht="17.25" customHeight="1">
      <c r="A63" s="62"/>
      <c r="B63" s="60"/>
      <c r="D63" s="42"/>
      <c r="E63" s="41"/>
      <c r="F63" s="87"/>
    </row>
    <row r="64" spans="1:6" ht="17.25" customHeight="1">
      <c r="A64" s="62"/>
      <c r="B64" s="60"/>
      <c r="D64" s="42"/>
      <c r="E64" s="41"/>
      <c r="F64" s="87"/>
    </row>
    <row r="65" spans="1:6" ht="17.25" customHeight="1">
      <c r="A65" s="62"/>
      <c r="B65" s="60"/>
      <c r="D65" s="42"/>
      <c r="E65" s="41"/>
      <c r="F65" s="87"/>
    </row>
    <row r="66" spans="1:6" ht="17.25" customHeight="1" thickBot="1">
      <c r="A66" s="62"/>
      <c r="B66" s="60"/>
      <c r="D66" s="42"/>
      <c r="E66" s="41"/>
      <c r="F66" s="87"/>
    </row>
    <row r="67" spans="1:6" s="6" customFormat="1" ht="36.75" customHeight="1" thickBot="1">
      <c r="A67" s="19">
        <v>5500</v>
      </c>
      <c r="B67" s="20" t="s">
        <v>100</v>
      </c>
      <c r="C67" s="43"/>
      <c r="D67" s="55"/>
      <c r="E67" s="44"/>
      <c r="F67" s="88"/>
    </row>
    <row r="68" spans="1:6" ht="44.25" customHeight="1">
      <c r="A68" s="42"/>
      <c r="F68" s="146"/>
    </row>
    <row r="69" spans="1:6" ht="44.25" customHeight="1">
      <c r="A69" s="42"/>
      <c r="F69" s="146"/>
    </row>
    <row r="70" spans="1:6" ht="44.25" customHeight="1">
      <c r="A70" s="42"/>
      <c r="F70" s="146"/>
    </row>
    <row r="71" spans="1:6" ht="44.25" customHeight="1">
      <c r="A71" s="42"/>
      <c r="F71" s="146"/>
    </row>
    <row r="72" spans="1:6" ht="44.25" customHeight="1">
      <c r="A72" s="42"/>
      <c r="F72" s="146"/>
    </row>
    <row r="73" spans="1:6" ht="44.25" customHeight="1">
      <c r="A73" s="42"/>
      <c r="F73" s="146"/>
    </row>
    <row r="74" spans="1:6" ht="44.25" customHeight="1">
      <c r="A74" s="42"/>
      <c r="F74" s="146"/>
    </row>
    <row r="75" spans="1:6" ht="44.25" customHeight="1">
      <c r="A75" s="42"/>
      <c r="F75" s="146"/>
    </row>
    <row r="76" spans="1:6" ht="44.25" customHeight="1">
      <c r="A76" s="42"/>
      <c r="F76" s="146"/>
    </row>
    <row r="77" spans="1:6" ht="44.25" customHeight="1">
      <c r="A77" s="42"/>
      <c r="F77" s="146"/>
    </row>
    <row r="78" spans="1:6" ht="44.25" customHeight="1" thickBot="1">
      <c r="A78" s="147"/>
      <c r="B78" s="148"/>
      <c r="C78" s="149"/>
      <c r="D78" s="149"/>
      <c r="E78" s="150"/>
      <c r="F78" s="151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52" useFirstPageNumber="1" horizontalDpi="600" verticalDpi="600" orientation="portrait" paperSize="9" scale="65" r:id="rId1"/>
  <headerFooter alignWithMargins="0">
    <oddHeader>&amp;CC.&amp;P</oddHeader>
    <oddFooter>&amp;L &amp;8&amp;F&amp;R&amp;10C2.2
Bill of Quantities</oddFooter>
  </headerFooter>
  <rowBreaks count="1" manualBreakCount="1">
    <brk id="8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SheetLayoutView="100" zoomScalePageLayoutView="0" workbookViewId="0" topLeftCell="A47">
      <selection activeCell="F67" sqref="A1:F67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67" bestFit="1" customWidth="1"/>
    <col min="6" max="6" width="18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6" ht="10.5" customHeight="1">
      <c r="A4" s="12"/>
      <c r="B4" s="14"/>
      <c r="C4" s="12"/>
      <c r="D4" s="12"/>
      <c r="E4" s="70"/>
      <c r="F4" s="13"/>
    </row>
    <row r="5" spans="1:7" ht="63.75">
      <c r="A5" s="10" t="s">
        <v>205</v>
      </c>
      <c r="B5" s="11" t="s">
        <v>206</v>
      </c>
      <c r="C5" s="12" t="s">
        <v>130</v>
      </c>
      <c r="D5" s="12"/>
      <c r="E5" s="70"/>
      <c r="F5" s="13"/>
      <c r="G5" s="57"/>
    </row>
    <row r="6" spans="1:6" ht="13.5" customHeight="1">
      <c r="A6" s="10"/>
      <c r="B6" s="14"/>
      <c r="C6" s="12"/>
      <c r="D6" s="12"/>
      <c r="E6" s="70"/>
      <c r="F6" s="13"/>
    </row>
    <row r="7" spans="1:6" ht="13.5" customHeight="1">
      <c r="A7" s="12" t="s">
        <v>130</v>
      </c>
      <c r="B7" s="60" t="s">
        <v>207</v>
      </c>
      <c r="C7" s="12" t="s">
        <v>130</v>
      </c>
      <c r="D7" s="12"/>
      <c r="E7" s="70"/>
      <c r="F7" s="63"/>
    </row>
    <row r="8" spans="1:6" ht="13.5" customHeight="1">
      <c r="A8" s="12"/>
      <c r="B8" s="14"/>
      <c r="C8" s="12"/>
      <c r="D8" s="12"/>
      <c r="E8" s="70"/>
      <c r="F8" s="63"/>
    </row>
    <row r="9" spans="1:6" ht="13.5" customHeight="1">
      <c r="A9" s="12" t="s">
        <v>130</v>
      </c>
      <c r="B9" s="14" t="s">
        <v>208</v>
      </c>
      <c r="C9" s="62" t="s">
        <v>158</v>
      </c>
      <c r="D9" s="12">
        <f>2*3</f>
        <v>6</v>
      </c>
      <c r="E9" s="70"/>
      <c r="F9" s="89"/>
    </row>
    <row r="10" spans="1:6" ht="13.5" customHeight="1">
      <c r="A10" s="12"/>
      <c r="B10" s="14"/>
      <c r="C10" s="12"/>
      <c r="D10" s="12"/>
      <c r="E10" s="70"/>
      <c r="F10" s="89"/>
    </row>
    <row r="11" spans="1:7" ht="13.5" customHeight="1">
      <c r="A11" s="12" t="s">
        <v>130</v>
      </c>
      <c r="B11" s="14" t="s">
        <v>209</v>
      </c>
      <c r="C11" s="12" t="s">
        <v>158</v>
      </c>
      <c r="D11" s="12"/>
      <c r="E11" s="70"/>
      <c r="F11" s="174" t="s">
        <v>443</v>
      </c>
      <c r="G11" s="28"/>
    </row>
    <row r="12" spans="1:7" ht="13.5" customHeight="1">
      <c r="A12" s="12"/>
      <c r="B12" s="14"/>
      <c r="C12" s="12"/>
      <c r="D12" s="12"/>
      <c r="E12" s="70"/>
      <c r="F12" s="89"/>
      <c r="G12" s="28"/>
    </row>
    <row r="13" spans="1:7" ht="13.5" customHeight="1">
      <c r="A13" s="12" t="s">
        <v>210</v>
      </c>
      <c r="B13" s="14" t="s">
        <v>211</v>
      </c>
      <c r="C13" s="12" t="s">
        <v>130</v>
      </c>
      <c r="D13" s="12"/>
      <c r="E13" s="70"/>
      <c r="F13" s="89"/>
      <c r="G13" s="28"/>
    </row>
    <row r="14" spans="1:7" ht="13.5" customHeight="1">
      <c r="A14" s="12"/>
      <c r="B14" s="14"/>
      <c r="C14" s="12"/>
      <c r="D14" s="12"/>
      <c r="E14" s="70"/>
      <c r="F14" s="89"/>
      <c r="G14" s="28"/>
    </row>
    <row r="15" spans="1:7" ht="13.5" customHeight="1">
      <c r="A15" s="12" t="s">
        <v>130</v>
      </c>
      <c r="B15" s="14" t="s">
        <v>212</v>
      </c>
      <c r="C15" s="12" t="s">
        <v>130</v>
      </c>
      <c r="D15" s="12"/>
      <c r="E15" s="70"/>
      <c r="F15" s="89"/>
      <c r="G15" s="28"/>
    </row>
    <row r="16" spans="1:7" ht="13.5" customHeight="1">
      <c r="A16" s="12"/>
      <c r="B16" s="14"/>
      <c r="C16" s="12"/>
      <c r="D16" s="12"/>
      <c r="E16" s="70"/>
      <c r="F16" s="89"/>
      <c r="G16" s="28"/>
    </row>
    <row r="17" spans="1:7" ht="13.5" customHeight="1">
      <c r="A17" s="12" t="s">
        <v>130</v>
      </c>
      <c r="B17" s="11" t="s">
        <v>213</v>
      </c>
      <c r="C17" s="12" t="s">
        <v>158</v>
      </c>
      <c r="D17" s="12">
        <f>+D9</f>
        <v>6</v>
      </c>
      <c r="E17" s="70"/>
      <c r="F17" s="89"/>
      <c r="G17" s="28"/>
    </row>
    <row r="18" spans="1:7" ht="13.5" customHeight="1">
      <c r="A18" s="12"/>
      <c r="B18" s="14"/>
      <c r="C18" s="12"/>
      <c r="D18" s="12"/>
      <c r="E18" s="70"/>
      <c r="F18" s="89"/>
      <c r="G18" s="28"/>
    </row>
    <row r="19" spans="1:7" ht="13.5" customHeight="1">
      <c r="A19" s="12" t="s">
        <v>130</v>
      </c>
      <c r="B19" s="14" t="s">
        <v>214</v>
      </c>
      <c r="C19" s="12" t="s">
        <v>130</v>
      </c>
      <c r="D19" s="12"/>
      <c r="E19" s="70"/>
      <c r="F19" s="89"/>
      <c r="G19" s="28"/>
    </row>
    <row r="20" spans="1:7" ht="13.5" customHeight="1">
      <c r="A20" s="12"/>
      <c r="B20" s="14"/>
      <c r="C20" s="12"/>
      <c r="D20" s="12"/>
      <c r="E20" s="70"/>
      <c r="F20" s="89"/>
      <c r="G20" s="28"/>
    </row>
    <row r="21" spans="1:7" ht="13.5" customHeight="1">
      <c r="A21" s="12" t="s">
        <v>130</v>
      </c>
      <c r="B21" s="14" t="s">
        <v>215</v>
      </c>
      <c r="C21" s="12" t="s">
        <v>158</v>
      </c>
      <c r="D21" s="12"/>
      <c r="E21" s="70"/>
      <c r="F21" s="174" t="s">
        <v>443</v>
      </c>
      <c r="G21" s="28"/>
    </row>
    <row r="22" spans="1:7" ht="13.5" customHeight="1">
      <c r="A22" s="12"/>
      <c r="B22" s="14"/>
      <c r="C22" s="12"/>
      <c r="D22" s="62"/>
      <c r="E22" s="70"/>
      <c r="F22" s="89"/>
      <c r="G22" s="28"/>
    </row>
    <row r="23" spans="1:7" ht="13.5" customHeight="1">
      <c r="A23" s="12" t="s">
        <v>216</v>
      </c>
      <c r="B23" s="14" t="s">
        <v>217</v>
      </c>
      <c r="C23" s="12" t="s">
        <v>130</v>
      </c>
      <c r="D23" s="12"/>
      <c r="E23" s="70"/>
      <c r="F23" s="89"/>
      <c r="G23" s="28"/>
    </row>
    <row r="24" spans="1:7" ht="13.5" customHeight="1">
      <c r="A24" s="12"/>
      <c r="B24" s="14"/>
      <c r="C24" s="12"/>
      <c r="D24" s="12"/>
      <c r="E24" s="70"/>
      <c r="F24" s="89"/>
      <c r="G24" s="28"/>
    </row>
    <row r="25" spans="1:7" ht="13.5" customHeight="1">
      <c r="A25" s="12" t="s">
        <v>130</v>
      </c>
      <c r="B25" s="14" t="s">
        <v>218</v>
      </c>
      <c r="C25" s="12" t="s">
        <v>60</v>
      </c>
      <c r="D25" s="12"/>
      <c r="E25" s="70"/>
      <c r="F25" s="174" t="s">
        <v>443</v>
      </c>
      <c r="G25" s="28"/>
    </row>
    <row r="26" spans="1:7" ht="13.5" customHeight="1">
      <c r="A26" s="12"/>
      <c r="B26" s="14"/>
      <c r="C26" s="12"/>
      <c r="D26" s="12"/>
      <c r="E26" s="70"/>
      <c r="F26" s="89"/>
      <c r="G26" s="28"/>
    </row>
    <row r="27" spans="1:6" ht="13.5" customHeight="1">
      <c r="A27" s="12" t="s">
        <v>130</v>
      </c>
      <c r="B27" s="14" t="s">
        <v>219</v>
      </c>
      <c r="C27" s="12" t="s">
        <v>60</v>
      </c>
      <c r="D27" s="12">
        <v>0.5</v>
      </c>
      <c r="E27" s="70"/>
      <c r="F27" s="89"/>
    </row>
    <row r="28" spans="1:6" ht="13.5" customHeight="1">
      <c r="A28" s="12"/>
      <c r="B28" s="14"/>
      <c r="C28" s="12"/>
      <c r="D28" s="12"/>
      <c r="E28" s="70"/>
      <c r="F28" s="89"/>
    </row>
    <row r="29" spans="1:6" ht="13.5" customHeight="1">
      <c r="A29" s="12" t="s">
        <v>220</v>
      </c>
      <c r="B29" s="14" t="s">
        <v>221</v>
      </c>
      <c r="C29" s="12" t="s">
        <v>162</v>
      </c>
      <c r="D29" s="12">
        <v>3</v>
      </c>
      <c r="E29" s="70"/>
      <c r="F29" s="89"/>
    </row>
    <row r="30" spans="1:7" ht="13.5" customHeight="1">
      <c r="A30" s="12"/>
      <c r="B30" s="14"/>
      <c r="C30" s="12"/>
      <c r="D30" s="12"/>
      <c r="E30" s="70"/>
      <c r="F30" s="89"/>
      <c r="G30" s="28"/>
    </row>
    <row r="31" spans="1:7" ht="13.5" customHeight="1">
      <c r="A31" s="12" t="s">
        <v>222</v>
      </c>
      <c r="B31" s="14" t="s">
        <v>223</v>
      </c>
      <c r="C31" s="12" t="s">
        <v>162</v>
      </c>
      <c r="D31" s="12">
        <v>1</v>
      </c>
      <c r="E31" s="70"/>
      <c r="F31" s="89"/>
      <c r="G31" s="28"/>
    </row>
    <row r="32" spans="1:7" ht="13.5" customHeight="1">
      <c r="A32" s="12"/>
      <c r="B32" s="14"/>
      <c r="C32" s="12"/>
      <c r="D32" s="12"/>
      <c r="E32" s="70"/>
      <c r="F32" s="89"/>
      <c r="G32" s="28"/>
    </row>
    <row r="33" spans="1:7" ht="13.5" customHeight="1">
      <c r="A33" s="12" t="s">
        <v>224</v>
      </c>
      <c r="B33" s="14" t="s">
        <v>225</v>
      </c>
      <c r="C33" s="12" t="s">
        <v>162</v>
      </c>
      <c r="D33" s="12">
        <v>2</v>
      </c>
      <c r="E33" s="70"/>
      <c r="F33" s="89"/>
      <c r="G33" s="28"/>
    </row>
    <row r="34" spans="1:7" ht="13.5" customHeight="1">
      <c r="A34" s="12"/>
      <c r="B34" s="14"/>
      <c r="C34" s="12"/>
      <c r="D34" s="12"/>
      <c r="E34" s="70"/>
      <c r="F34" s="89"/>
      <c r="G34" s="28"/>
    </row>
    <row r="35" spans="1:7" ht="13.5" customHeight="1">
      <c r="A35" s="12" t="s">
        <v>226</v>
      </c>
      <c r="B35" s="14" t="s">
        <v>227</v>
      </c>
      <c r="C35" s="12" t="s">
        <v>130</v>
      </c>
      <c r="D35" s="12"/>
      <c r="E35" s="70"/>
      <c r="F35" s="89"/>
      <c r="G35" s="28"/>
    </row>
    <row r="36" spans="1:7" ht="13.5" customHeight="1">
      <c r="A36" s="12"/>
      <c r="B36" s="11"/>
      <c r="C36" s="12"/>
      <c r="D36" s="12"/>
      <c r="E36" s="70"/>
      <c r="F36" s="89"/>
      <c r="G36" s="28"/>
    </row>
    <row r="37" spans="1:7" ht="13.5" customHeight="1">
      <c r="A37" s="12" t="s">
        <v>130</v>
      </c>
      <c r="B37" s="14" t="s">
        <v>228</v>
      </c>
      <c r="C37" s="12" t="s">
        <v>86</v>
      </c>
      <c r="D37" s="12">
        <v>2</v>
      </c>
      <c r="E37" s="70"/>
      <c r="F37" s="89"/>
      <c r="G37" s="28"/>
    </row>
    <row r="38" spans="1:7" ht="13.5" customHeight="1">
      <c r="A38" s="12"/>
      <c r="B38" s="14"/>
      <c r="C38" s="12"/>
      <c r="D38" s="12"/>
      <c r="E38" s="70"/>
      <c r="F38" s="89"/>
      <c r="G38" s="28"/>
    </row>
    <row r="39" spans="1:7" ht="13.5" customHeight="1">
      <c r="A39" s="12" t="s">
        <v>130</v>
      </c>
      <c r="B39" s="14" t="s">
        <v>229</v>
      </c>
      <c r="C39" s="12" t="s">
        <v>86</v>
      </c>
      <c r="D39" s="12"/>
      <c r="E39" s="70"/>
      <c r="F39" s="174" t="s">
        <v>443</v>
      </c>
      <c r="G39" s="28"/>
    </row>
    <row r="40" spans="1:7" ht="13.5" customHeight="1">
      <c r="A40" s="12"/>
      <c r="B40" s="14"/>
      <c r="C40" s="12"/>
      <c r="D40" s="12"/>
      <c r="E40" s="70"/>
      <c r="F40" s="89"/>
      <c r="G40" s="28"/>
    </row>
    <row r="41" spans="1:7" ht="13.5" customHeight="1">
      <c r="A41" s="12" t="s">
        <v>130</v>
      </c>
      <c r="B41" s="14" t="s">
        <v>230</v>
      </c>
      <c r="C41" s="12" t="s">
        <v>86</v>
      </c>
      <c r="D41" s="12"/>
      <c r="E41" s="70"/>
      <c r="F41" s="174" t="s">
        <v>443</v>
      </c>
      <c r="G41" s="28"/>
    </row>
    <row r="42" spans="1:6" ht="12.75">
      <c r="A42" s="12"/>
      <c r="B42" s="14"/>
      <c r="C42" s="12"/>
      <c r="D42" s="12"/>
      <c r="E42" s="70"/>
      <c r="F42" s="89"/>
    </row>
    <row r="43" spans="1:6" ht="12.75">
      <c r="A43" s="12"/>
      <c r="B43" s="14"/>
      <c r="C43" s="12"/>
      <c r="D43" s="12"/>
      <c r="E43" s="70"/>
      <c r="F43" s="89"/>
    </row>
    <row r="44" spans="1:6" ht="12.75">
      <c r="A44" s="12"/>
      <c r="B44" s="14"/>
      <c r="C44" s="12"/>
      <c r="D44" s="12"/>
      <c r="E44" s="70"/>
      <c r="F44" s="89"/>
    </row>
    <row r="45" spans="1:6" ht="12.75">
      <c r="A45" s="12"/>
      <c r="B45" s="14"/>
      <c r="C45" s="12"/>
      <c r="D45" s="12"/>
      <c r="E45" s="70"/>
      <c r="F45" s="89"/>
    </row>
    <row r="46" spans="1:6" ht="12.75">
      <c r="A46" s="12"/>
      <c r="B46" s="14"/>
      <c r="C46" s="12"/>
      <c r="D46" s="12"/>
      <c r="E46" s="70"/>
      <c r="F46" s="89"/>
    </row>
    <row r="47" spans="1:6" ht="12.75">
      <c r="A47" s="12"/>
      <c r="B47" s="14"/>
      <c r="C47" s="12"/>
      <c r="D47" s="12"/>
      <c r="E47" s="70"/>
      <c r="F47" s="89"/>
    </row>
    <row r="48" spans="1:6" ht="12.75">
      <c r="A48" s="12"/>
      <c r="B48" s="14"/>
      <c r="C48" s="12"/>
      <c r="D48" s="12"/>
      <c r="E48" s="70"/>
      <c r="F48" s="89"/>
    </row>
    <row r="49" spans="1:6" ht="12.75">
      <c r="A49" s="12"/>
      <c r="B49" s="14"/>
      <c r="C49" s="12"/>
      <c r="D49" s="12"/>
      <c r="E49" s="70"/>
      <c r="F49" s="89"/>
    </row>
    <row r="50" spans="1:6" ht="12.75">
      <c r="A50" s="12"/>
      <c r="B50" s="14"/>
      <c r="C50" s="12"/>
      <c r="D50" s="12"/>
      <c r="E50" s="70"/>
      <c r="F50" s="89"/>
    </row>
    <row r="51" spans="1:6" ht="12.75">
      <c r="A51" s="12"/>
      <c r="B51" s="14"/>
      <c r="C51" s="12"/>
      <c r="D51" s="12"/>
      <c r="E51" s="70"/>
      <c r="F51" s="89"/>
    </row>
    <row r="52" spans="1:6" ht="12.75">
      <c r="A52" s="12"/>
      <c r="B52" s="14"/>
      <c r="C52" s="12"/>
      <c r="D52" s="12"/>
      <c r="E52" s="70"/>
      <c r="F52" s="89"/>
    </row>
    <row r="53" spans="1:6" ht="12.75">
      <c r="A53" s="12"/>
      <c r="B53" s="14"/>
      <c r="C53" s="12"/>
      <c r="D53" s="12"/>
      <c r="E53" s="70"/>
      <c r="F53" s="89"/>
    </row>
    <row r="54" spans="1:6" ht="12.75">
      <c r="A54" s="12"/>
      <c r="B54" s="14"/>
      <c r="C54" s="12"/>
      <c r="D54" s="12"/>
      <c r="E54" s="70"/>
      <c r="F54" s="89"/>
    </row>
    <row r="55" spans="1:6" ht="12.75">
      <c r="A55" s="12"/>
      <c r="B55" s="14"/>
      <c r="C55" s="12"/>
      <c r="D55" s="12"/>
      <c r="E55" s="70"/>
      <c r="F55" s="89"/>
    </row>
    <row r="56" spans="1:6" ht="12.75">
      <c r="A56" s="12"/>
      <c r="B56" s="14"/>
      <c r="C56" s="12"/>
      <c r="D56" s="12"/>
      <c r="E56" s="70"/>
      <c r="F56" s="89"/>
    </row>
    <row r="57" spans="1:6" ht="12.75">
      <c r="A57" s="12"/>
      <c r="B57" s="14"/>
      <c r="C57" s="12"/>
      <c r="D57" s="12"/>
      <c r="E57" s="70"/>
      <c r="F57" s="89"/>
    </row>
    <row r="58" spans="1:6" ht="13.5" customHeight="1">
      <c r="A58" s="12"/>
      <c r="B58" s="11"/>
      <c r="C58" s="12"/>
      <c r="D58" s="12"/>
      <c r="E58" s="70"/>
      <c r="F58" s="89"/>
    </row>
    <row r="59" spans="1:6" ht="12.75" customHeight="1">
      <c r="A59" s="12"/>
      <c r="B59" s="11"/>
      <c r="C59" s="12"/>
      <c r="D59" s="12"/>
      <c r="E59" s="70"/>
      <c r="F59" s="89"/>
    </row>
    <row r="60" spans="1:6" ht="12.75">
      <c r="A60" s="12"/>
      <c r="B60" s="11"/>
      <c r="C60" s="12"/>
      <c r="D60" s="12"/>
      <c r="E60" s="70"/>
      <c r="F60" s="78"/>
    </row>
    <row r="61" spans="1:6" ht="12.75">
      <c r="A61" s="12"/>
      <c r="B61" s="14"/>
      <c r="C61" s="12"/>
      <c r="D61" s="12"/>
      <c r="E61" s="70"/>
      <c r="F61" s="78"/>
    </row>
    <row r="62" spans="1:7" ht="12.75">
      <c r="A62" s="58"/>
      <c r="B62" s="14"/>
      <c r="C62" s="12"/>
      <c r="D62" s="12"/>
      <c r="E62" s="70"/>
      <c r="F62" s="78"/>
      <c r="G62" s="28"/>
    </row>
    <row r="63" spans="1:7" ht="12.75">
      <c r="A63" s="58"/>
      <c r="B63" s="14"/>
      <c r="C63" s="12"/>
      <c r="D63" s="12"/>
      <c r="E63" s="70"/>
      <c r="F63" s="78"/>
      <c r="G63" s="28"/>
    </row>
    <row r="64" spans="1:7" ht="12.75">
      <c r="A64" s="58"/>
      <c r="B64" s="14"/>
      <c r="C64" s="12"/>
      <c r="D64" s="12"/>
      <c r="E64" s="70"/>
      <c r="F64" s="78"/>
      <c r="G64" s="28"/>
    </row>
    <row r="65" spans="1:7" ht="12.75">
      <c r="A65" s="58"/>
      <c r="B65" s="14"/>
      <c r="C65" s="12"/>
      <c r="D65" s="12"/>
      <c r="E65" s="70"/>
      <c r="F65" s="78"/>
      <c r="G65" s="28"/>
    </row>
    <row r="66" spans="1:7" ht="13.5" thickBot="1">
      <c r="A66" s="58"/>
      <c r="B66" s="14"/>
      <c r="C66" s="12"/>
      <c r="D66" s="12"/>
      <c r="E66" s="70"/>
      <c r="F66" s="78"/>
      <c r="G66" s="28"/>
    </row>
    <row r="67" spans="1:7" s="6" customFormat="1" ht="27" customHeight="1" thickBot="1">
      <c r="A67" s="19">
        <v>5600</v>
      </c>
      <c r="B67" s="20" t="s">
        <v>100</v>
      </c>
      <c r="C67" s="21"/>
      <c r="D67" s="22"/>
      <c r="E67" s="69"/>
      <c r="F67" s="82"/>
      <c r="G67" s="5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55" useFirstPageNumber="1" horizontalDpi="600" verticalDpi="600" orientation="portrait" paperSize="9" scale="70" r:id="rId1"/>
  <headerFooter alignWithMargins="0">
    <oddHeader>&amp;CC.&amp;P</oddHeader>
    <oddFooter>&amp;L&amp;8&amp;F&amp;C&amp;8 &amp;R&amp;8C2.2
Bill of Quantities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SheetLayoutView="100" zoomScalePageLayoutView="0" workbookViewId="0" topLeftCell="A47">
      <selection activeCell="F67" sqref="A1:F67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7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7" s="6" customFormat="1" ht="3.75" customHeight="1">
      <c r="A4" s="145"/>
      <c r="B4" s="189"/>
      <c r="C4" s="189"/>
      <c r="D4" s="190"/>
      <c r="E4" s="53"/>
      <c r="F4" s="13"/>
      <c r="G4" s="5"/>
    </row>
    <row r="5" spans="1:7" s="6" customFormat="1" ht="13.5" customHeight="1">
      <c r="A5" s="7"/>
      <c r="B5" s="25"/>
      <c r="C5" s="48"/>
      <c r="D5" s="26"/>
      <c r="E5" s="49"/>
      <c r="F5" s="13"/>
      <c r="G5" s="5"/>
    </row>
    <row r="6" spans="1:7" s="6" customFormat="1" ht="28.5" customHeight="1">
      <c r="A6" s="10" t="s">
        <v>441</v>
      </c>
      <c r="B6" s="11" t="s">
        <v>16</v>
      </c>
      <c r="C6" s="12"/>
      <c r="D6" s="12"/>
      <c r="E6" s="28"/>
      <c r="F6" s="13"/>
      <c r="G6" s="5"/>
    </row>
    <row r="7" spans="1:7" s="6" customFormat="1" ht="13.5" customHeight="1">
      <c r="A7" s="10"/>
      <c r="B7" s="14"/>
      <c r="C7" s="12"/>
      <c r="D7" s="12"/>
      <c r="E7" s="41"/>
      <c r="F7" s="13"/>
      <c r="G7" s="5"/>
    </row>
    <row r="8" spans="1:7" s="6" customFormat="1" ht="19.5" customHeight="1">
      <c r="A8" s="12">
        <v>59.01</v>
      </c>
      <c r="B8" s="11" t="s">
        <v>17</v>
      </c>
      <c r="C8" s="12"/>
      <c r="D8" s="12"/>
      <c r="E8" s="41"/>
      <c r="F8" s="13"/>
      <c r="G8" s="5"/>
    </row>
    <row r="9" spans="1:7" s="6" customFormat="1" ht="13.5" customHeight="1">
      <c r="A9" s="12"/>
      <c r="B9" s="14"/>
      <c r="C9" s="12"/>
      <c r="D9" s="12"/>
      <c r="E9" s="41"/>
      <c r="F9" s="13"/>
      <c r="G9" s="5"/>
    </row>
    <row r="10" spans="1:7" s="6" customFormat="1" ht="13.5" customHeight="1">
      <c r="A10" s="12" t="s">
        <v>23</v>
      </c>
      <c r="B10" s="14" t="s">
        <v>18</v>
      </c>
      <c r="C10" s="12" t="s">
        <v>21</v>
      </c>
      <c r="D10" s="12">
        <v>2.3</v>
      </c>
      <c r="E10" s="41"/>
      <c r="F10" s="89"/>
      <c r="G10" s="28"/>
    </row>
    <row r="11" spans="1:7" s="6" customFormat="1" ht="13.5" customHeight="1">
      <c r="A11" s="12"/>
      <c r="B11" s="14"/>
      <c r="C11" s="12"/>
      <c r="D11" s="12"/>
      <c r="E11" s="41"/>
      <c r="F11" s="89"/>
      <c r="G11" s="28"/>
    </row>
    <row r="12" spans="1:7" s="6" customFormat="1" ht="13.5" customHeight="1">
      <c r="A12" s="12"/>
      <c r="B12" s="14"/>
      <c r="C12" s="12"/>
      <c r="D12" s="12"/>
      <c r="E12" s="41"/>
      <c r="F12" s="89"/>
      <c r="G12" s="28"/>
    </row>
    <row r="13" spans="1:7" s="6" customFormat="1" ht="13.5" customHeight="1">
      <c r="A13" s="12"/>
      <c r="B13" s="14"/>
      <c r="C13" s="12"/>
      <c r="D13" s="12"/>
      <c r="E13" s="41"/>
      <c r="F13" s="89"/>
      <c r="G13" s="28"/>
    </row>
    <row r="14" spans="1:7" s="6" customFormat="1" ht="13.5" customHeight="1">
      <c r="A14" s="12"/>
      <c r="B14" s="14"/>
      <c r="C14" s="12"/>
      <c r="D14" s="12"/>
      <c r="E14" s="41"/>
      <c r="F14" s="89"/>
      <c r="G14" s="28"/>
    </row>
    <row r="15" spans="1:7" s="6" customFormat="1" ht="13.5" customHeight="1">
      <c r="A15" s="12"/>
      <c r="B15" s="14"/>
      <c r="C15" s="12"/>
      <c r="D15" s="12"/>
      <c r="E15" s="41"/>
      <c r="F15" s="89"/>
      <c r="G15" s="28"/>
    </row>
    <row r="16" spans="1:7" s="6" customFormat="1" ht="13.5" customHeight="1">
      <c r="A16" s="12"/>
      <c r="B16" s="14"/>
      <c r="C16" s="12"/>
      <c r="D16" s="12"/>
      <c r="E16" s="41"/>
      <c r="F16" s="89"/>
      <c r="G16" s="28"/>
    </row>
    <row r="17" spans="1:7" s="6" customFormat="1" ht="13.5" customHeight="1">
      <c r="A17" s="12"/>
      <c r="B17" s="14"/>
      <c r="C17" s="12"/>
      <c r="D17" s="12"/>
      <c r="E17" s="41"/>
      <c r="F17" s="89"/>
      <c r="G17" s="28"/>
    </row>
    <row r="18" spans="1:7" s="6" customFormat="1" ht="13.5" customHeight="1">
      <c r="A18" s="12"/>
      <c r="B18" s="14"/>
      <c r="C18" s="12"/>
      <c r="D18" s="12"/>
      <c r="E18" s="41"/>
      <c r="F18" s="89"/>
      <c r="G18" s="28"/>
    </row>
    <row r="19" spans="1:7" s="6" customFormat="1" ht="13.5" customHeight="1">
      <c r="A19" s="12"/>
      <c r="B19" s="14"/>
      <c r="C19" s="12"/>
      <c r="D19" s="12"/>
      <c r="E19" s="41"/>
      <c r="F19" s="89"/>
      <c r="G19" s="28"/>
    </row>
    <row r="20" spans="1:7" s="6" customFormat="1" ht="13.5" customHeight="1">
      <c r="A20" s="12"/>
      <c r="B20" s="14"/>
      <c r="C20" s="12"/>
      <c r="D20" s="12"/>
      <c r="E20" s="41"/>
      <c r="F20" s="89"/>
      <c r="G20" s="28"/>
    </row>
    <row r="21" spans="1:7" s="6" customFormat="1" ht="13.5" customHeight="1">
      <c r="A21" s="12"/>
      <c r="B21" s="14"/>
      <c r="C21" s="12"/>
      <c r="D21" s="12"/>
      <c r="E21" s="41"/>
      <c r="F21" s="89"/>
      <c r="G21" s="28"/>
    </row>
    <row r="22" spans="1:7" s="6" customFormat="1" ht="13.5" customHeight="1">
      <c r="A22" s="12"/>
      <c r="B22" s="14"/>
      <c r="C22" s="12"/>
      <c r="D22" s="12"/>
      <c r="E22" s="41"/>
      <c r="F22" s="89"/>
      <c r="G22" s="28"/>
    </row>
    <row r="23" spans="1:7" s="6" customFormat="1" ht="13.5" customHeight="1">
      <c r="A23" s="12"/>
      <c r="B23" s="14"/>
      <c r="C23" s="12"/>
      <c r="D23" s="12"/>
      <c r="E23" s="41"/>
      <c r="F23" s="89"/>
      <c r="G23" s="28"/>
    </row>
    <row r="24" spans="1:7" s="6" customFormat="1" ht="13.5" customHeight="1">
      <c r="A24" s="12"/>
      <c r="B24" s="14"/>
      <c r="C24" s="12"/>
      <c r="D24" s="12"/>
      <c r="E24" s="41"/>
      <c r="F24" s="89"/>
      <c r="G24" s="28"/>
    </row>
    <row r="25" spans="1:7" s="6" customFormat="1" ht="13.5" customHeight="1">
      <c r="A25" s="12"/>
      <c r="B25" s="14"/>
      <c r="C25" s="12"/>
      <c r="D25" s="12"/>
      <c r="E25" s="41"/>
      <c r="F25" s="89"/>
      <c r="G25" s="28"/>
    </row>
    <row r="26" spans="1:7" s="6" customFormat="1" ht="13.5" customHeight="1">
      <c r="A26" s="12"/>
      <c r="B26" s="14"/>
      <c r="C26" s="12"/>
      <c r="D26" s="12"/>
      <c r="E26" s="41"/>
      <c r="F26" s="89"/>
      <c r="G26" s="28"/>
    </row>
    <row r="27" spans="1:7" s="6" customFormat="1" ht="13.5" customHeight="1">
      <c r="A27" s="12"/>
      <c r="B27" s="14"/>
      <c r="C27" s="12"/>
      <c r="D27" s="12"/>
      <c r="E27" s="41"/>
      <c r="F27" s="89"/>
      <c r="G27" s="28"/>
    </row>
    <row r="28" spans="1:7" s="6" customFormat="1" ht="13.5" customHeight="1">
      <c r="A28" s="12"/>
      <c r="B28" s="14"/>
      <c r="C28" s="12"/>
      <c r="D28" s="12"/>
      <c r="E28" s="41"/>
      <c r="F28" s="89"/>
      <c r="G28" s="28"/>
    </row>
    <row r="29" spans="1:7" s="6" customFormat="1" ht="13.5" customHeight="1">
      <c r="A29" s="12"/>
      <c r="B29" s="14"/>
      <c r="C29" s="12"/>
      <c r="D29" s="12"/>
      <c r="E29" s="41"/>
      <c r="F29" s="89"/>
      <c r="G29" s="28"/>
    </row>
    <row r="30" spans="1:7" s="6" customFormat="1" ht="13.5" customHeight="1">
      <c r="A30" s="12"/>
      <c r="B30" s="14"/>
      <c r="C30" s="12"/>
      <c r="D30" s="12"/>
      <c r="E30" s="41"/>
      <c r="F30" s="89"/>
      <c r="G30" s="28"/>
    </row>
    <row r="31" spans="1:7" s="6" customFormat="1" ht="13.5" customHeight="1">
      <c r="A31" s="12"/>
      <c r="B31" s="14"/>
      <c r="C31" s="12"/>
      <c r="D31" s="12"/>
      <c r="E31" s="41"/>
      <c r="F31" s="89"/>
      <c r="G31" s="28"/>
    </row>
    <row r="32" spans="1:7" s="6" customFormat="1" ht="13.5" customHeight="1">
      <c r="A32" s="12"/>
      <c r="B32" s="14"/>
      <c r="C32" s="12"/>
      <c r="D32" s="12"/>
      <c r="E32" s="41"/>
      <c r="F32" s="89"/>
      <c r="G32" s="28"/>
    </row>
    <row r="33" spans="1:7" s="6" customFormat="1" ht="13.5" customHeight="1">
      <c r="A33" s="12"/>
      <c r="B33" s="14"/>
      <c r="C33" s="12"/>
      <c r="D33" s="12"/>
      <c r="E33" s="41"/>
      <c r="F33" s="89"/>
      <c r="G33" s="28"/>
    </row>
    <row r="34" spans="1:7" s="6" customFormat="1" ht="13.5" customHeight="1">
      <c r="A34" s="12"/>
      <c r="B34" s="14"/>
      <c r="C34" s="12"/>
      <c r="D34" s="12"/>
      <c r="E34" s="41"/>
      <c r="F34" s="89"/>
      <c r="G34" s="28"/>
    </row>
    <row r="35" spans="1:7" s="6" customFormat="1" ht="13.5" customHeight="1">
      <c r="A35" s="12"/>
      <c r="B35" s="14"/>
      <c r="C35" s="12"/>
      <c r="D35" s="12"/>
      <c r="E35" s="41"/>
      <c r="F35" s="89"/>
      <c r="G35" s="28"/>
    </row>
    <row r="36" spans="1:7" s="6" customFormat="1" ht="13.5" customHeight="1">
      <c r="A36" s="12"/>
      <c r="B36" s="14"/>
      <c r="C36" s="12"/>
      <c r="D36" s="12"/>
      <c r="E36" s="41"/>
      <c r="F36" s="89"/>
      <c r="G36" s="28"/>
    </row>
    <row r="37" spans="1:7" s="6" customFormat="1" ht="13.5" customHeight="1">
      <c r="A37" s="12"/>
      <c r="B37" s="14"/>
      <c r="C37" s="12"/>
      <c r="D37" s="12"/>
      <c r="E37" s="41"/>
      <c r="F37" s="89"/>
      <c r="G37" s="28"/>
    </row>
    <row r="38" spans="1:7" s="6" customFormat="1" ht="13.5" customHeight="1">
      <c r="A38" s="12"/>
      <c r="B38" s="14"/>
      <c r="C38" s="12"/>
      <c r="D38" s="12"/>
      <c r="E38" s="41"/>
      <c r="F38" s="89"/>
      <c r="G38" s="28"/>
    </row>
    <row r="39" spans="1:7" s="6" customFormat="1" ht="13.5" customHeight="1">
      <c r="A39" s="12"/>
      <c r="B39" s="14"/>
      <c r="C39" s="12"/>
      <c r="D39" s="12"/>
      <c r="E39" s="41"/>
      <c r="F39" s="89"/>
      <c r="G39" s="28"/>
    </row>
    <row r="40" spans="1:7" s="6" customFormat="1" ht="13.5" customHeight="1">
      <c r="A40" s="12"/>
      <c r="B40" s="14"/>
      <c r="C40" s="12"/>
      <c r="D40" s="12"/>
      <c r="E40" s="41"/>
      <c r="F40" s="89"/>
      <c r="G40" s="28"/>
    </row>
    <row r="41" spans="1:7" s="6" customFormat="1" ht="13.5" customHeight="1">
      <c r="A41" s="12"/>
      <c r="B41" s="14"/>
      <c r="C41" s="12"/>
      <c r="D41" s="12"/>
      <c r="E41" s="41"/>
      <c r="F41" s="89"/>
      <c r="G41" s="28"/>
    </row>
    <row r="42" spans="1:7" s="6" customFormat="1" ht="13.5" customHeight="1">
      <c r="A42" s="12"/>
      <c r="B42" s="14"/>
      <c r="C42" s="12"/>
      <c r="D42" s="12"/>
      <c r="E42" s="41"/>
      <c r="F42" s="89"/>
      <c r="G42" s="28"/>
    </row>
    <row r="43" spans="1:7" s="6" customFormat="1" ht="13.5" customHeight="1">
      <c r="A43" s="12"/>
      <c r="B43" s="14"/>
      <c r="C43" s="12"/>
      <c r="D43" s="12"/>
      <c r="E43" s="41"/>
      <c r="F43" s="89"/>
      <c r="G43" s="28"/>
    </row>
    <row r="44" spans="1:7" s="6" customFormat="1" ht="13.5" customHeight="1">
      <c r="A44" s="12"/>
      <c r="B44" s="14"/>
      <c r="C44" s="12"/>
      <c r="D44" s="12"/>
      <c r="E44" s="41"/>
      <c r="F44" s="89"/>
      <c r="G44" s="28"/>
    </row>
    <row r="45" spans="1:7" s="6" customFormat="1" ht="13.5" customHeight="1">
      <c r="A45" s="12"/>
      <c r="B45" s="14"/>
      <c r="C45" s="12"/>
      <c r="D45" s="12"/>
      <c r="E45" s="41"/>
      <c r="F45" s="89"/>
      <c r="G45" s="28"/>
    </row>
    <row r="46" spans="1:7" s="6" customFormat="1" ht="13.5" customHeight="1">
      <c r="A46" s="12"/>
      <c r="B46" s="14"/>
      <c r="C46" s="12"/>
      <c r="D46" s="12"/>
      <c r="E46" s="41"/>
      <c r="F46" s="89"/>
      <c r="G46" s="28"/>
    </row>
    <row r="47" spans="1:7" s="6" customFormat="1" ht="13.5" customHeight="1">
      <c r="A47" s="12"/>
      <c r="B47" s="14"/>
      <c r="C47" s="12"/>
      <c r="D47" s="12"/>
      <c r="E47" s="41"/>
      <c r="F47" s="13"/>
      <c r="G47" s="28"/>
    </row>
    <row r="48" spans="1:7" s="6" customFormat="1" ht="13.5" customHeight="1">
      <c r="A48" s="12"/>
      <c r="B48" s="11"/>
      <c r="C48" s="12"/>
      <c r="D48" s="12"/>
      <c r="E48" s="41"/>
      <c r="F48" s="13"/>
      <c r="G48" s="28"/>
    </row>
    <row r="49" spans="1:7" s="6" customFormat="1" ht="13.5" customHeight="1">
      <c r="A49" s="12"/>
      <c r="B49" s="14"/>
      <c r="C49" s="12"/>
      <c r="D49" s="12"/>
      <c r="E49" s="41"/>
      <c r="F49" s="13"/>
      <c r="G49" s="28"/>
    </row>
    <row r="50" spans="1:7" s="6" customFormat="1" ht="13.5" customHeight="1">
      <c r="A50" s="12"/>
      <c r="B50" s="14"/>
      <c r="C50" s="12"/>
      <c r="D50" s="12"/>
      <c r="E50" s="41"/>
      <c r="F50" s="13"/>
      <c r="G50" s="28"/>
    </row>
    <row r="51" spans="1:7" s="6" customFormat="1" ht="13.5" customHeight="1">
      <c r="A51" s="12"/>
      <c r="B51" s="14"/>
      <c r="C51" s="12"/>
      <c r="D51" s="12"/>
      <c r="E51" s="41"/>
      <c r="F51" s="13"/>
      <c r="G51" s="28"/>
    </row>
    <row r="52" spans="1:7" s="6" customFormat="1" ht="13.5" customHeight="1">
      <c r="A52" s="12"/>
      <c r="B52" s="14"/>
      <c r="C52" s="12"/>
      <c r="D52" s="12"/>
      <c r="E52" s="41"/>
      <c r="F52" s="13"/>
      <c r="G52" s="28"/>
    </row>
    <row r="53" spans="1:7" s="6" customFormat="1" ht="13.5" customHeight="1">
      <c r="A53" s="12"/>
      <c r="B53" s="14"/>
      <c r="C53" s="12"/>
      <c r="D53" s="12"/>
      <c r="E53" s="41"/>
      <c r="F53" s="13"/>
      <c r="G53" s="28"/>
    </row>
    <row r="54" spans="1:7" s="6" customFormat="1" ht="13.5" customHeight="1">
      <c r="A54" s="12"/>
      <c r="B54" s="11"/>
      <c r="C54" s="12"/>
      <c r="D54" s="12"/>
      <c r="E54" s="41"/>
      <c r="F54" s="13"/>
      <c r="G54" s="28"/>
    </row>
    <row r="55" spans="1:7" s="6" customFormat="1" ht="13.5" customHeight="1">
      <c r="A55" s="12"/>
      <c r="B55" s="14"/>
      <c r="C55" s="12"/>
      <c r="D55" s="12"/>
      <c r="E55" s="41"/>
      <c r="F55" s="13"/>
      <c r="G55" s="28"/>
    </row>
    <row r="56" spans="1:7" s="6" customFormat="1" ht="13.5" customHeight="1">
      <c r="A56" s="12"/>
      <c r="B56" s="14"/>
      <c r="C56" s="12"/>
      <c r="D56" s="12"/>
      <c r="E56" s="41"/>
      <c r="F56" s="13"/>
      <c r="G56" s="28"/>
    </row>
    <row r="57" spans="1:7" s="6" customFormat="1" ht="13.5" customHeight="1">
      <c r="A57" s="12"/>
      <c r="B57" s="14"/>
      <c r="C57" s="12"/>
      <c r="D57" s="12"/>
      <c r="E57" s="41"/>
      <c r="F57" s="13"/>
      <c r="G57" s="28"/>
    </row>
    <row r="58" spans="1:7" s="6" customFormat="1" ht="13.5" customHeight="1">
      <c r="A58" s="12"/>
      <c r="B58" s="14"/>
      <c r="C58" s="12"/>
      <c r="D58" s="12"/>
      <c r="E58" s="41"/>
      <c r="F58" s="13"/>
      <c r="G58" s="28"/>
    </row>
    <row r="59" spans="1:7" s="6" customFormat="1" ht="13.5" customHeight="1">
      <c r="A59" s="12"/>
      <c r="B59" s="14"/>
      <c r="C59" s="12"/>
      <c r="D59" s="12"/>
      <c r="E59" s="41"/>
      <c r="F59" s="13"/>
      <c r="G59" s="28"/>
    </row>
    <row r="60" spans="1:7" s="6" customFormat="1" ht="13.5" customHeight="1">
      <c r="A60" s="12"/>
      <c r="B60" s="14"/>
      <c r="C60" s="12"/>
      <c r="D60" s="12"/>
      <c r="E60" s="41"/>
      <c r="F60" s="13"/>
      <c r="G60" s="28"/>
    </row>
    <row r="61" spans="1:7" s="6" customFormat="1" ht="13.5" customHeight="1">
      <c r="A61" s="12"/>
      <c r="B61" s="14"/>
      <c r="C61" s="12"/>
      <c r="D61" s="12"/>
      <c r="E61" s="41"/>
      <c r="F61" s="13"/>
      <c r="G61" s="28"/>
    </row>
    <row r="62" spans="1:7" s="6" customFormat="1" ht="13.5" customHeight="1">
      <c r="A62" s="12"/>
      <c r="B62" s="14"/>
      <c r="C62" s="12"/>
      <c r="D62" s="12"/>
      <c r="E62" s="41"/>
      <c r="F62" s="13"/>
      <c r="G62" s="28"/>
    </row>
    <row r="63" spans="1:7" s="6" customFormat="1" ht="13.5" customHeight="1">
      <c r="A63" s="12"/>
      <c r="B63" s="14"/>
      <c r="C63" s="12"/>
      <c r="D63" s="12"/>
      <c r="E63" s="41"/>
      <c r="F63" s="13"/>
      <c r="G63" s="28"/>
    </row>
    <row r="64" spans="1:7" s="6" customFormat="1" ht="12.75">
      <c r="A64" s="12"/>
      <c r="B64" s="11"/>
      <c r="C64" s="12"/>
      <c r="D64" s="12"/>
      <c r="E64" s="41"/>
      <c r="F64" s="13"/>
      <c r="G64" s="28"/>
    </row>
    <row r="65" spans="1:7" s="6" customFormat="1" ht="13.5" customHeight="1">
      <c r="A65" s="12"/>
      <c r="B65" s="14"/>
      <c r="C65" s="12"/>
      <c r="D65" s="12"/>
      <c r="E65" s="41"/>
      <c r="F65" s="13"/>
      <c r="G65" s="28"/>
    </row>
    <row r="66" spans="1:7" s="6" customFormat="1" ht="13.5" thickBot="1">
      <c r="A66" s="12"/>
      <c r="B66" s="11"/>
      <c r="C66" s="12"/>
      <c r="D66" s="12"/>
      <c r="E66" s="41"/>
      <c r="F66" s="13"/>
      <c r="G66" s="28"/>
    </row>
    <row r="67" spans="1:7" s="6" customFormat="1" ht="27" customHeight="1" thickBot="1">
      <c r="A67" s="19">
        <v>5900</v>
      </c>
      <c r="B67" s="235" t="s">
        <v>100</v>
      </c>
      <c r="C67" s="236"/>
      <c r="D67" s="46"/>
      <c r="E67" s="47"/>
      <c r="F67" s="24"/>
      <c r="G67" s="5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7">
    <mergeCell ref="F1:F3"/>
    <mergeCell ref="B67:C67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56" useFirstPageNumber="1" horizontalDpi="600" verticalDpi="600" orientation="portrait" paperSize="9" scale="70" r:id="rId1"/>
  <headerFooter alignWithMargins="0">
    <oddHeader>&amp;CC.&amp;P</oddHeader>
    <oddFooter>&amp;L&amp;8&amp;F&amp;R&amp;10C2.2
Bill of Quantities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SheetLayoutView="100" zoomScalePageLayoutView="0" workbookViewId="0" topLeftCell="A1">
      <selection activeCell="A1" sqref="A1:F65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7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7" s="6" customFormat="1" ht="3.75" customHeight="1">
      <c r="A4" s="8"/>
      <c r="B4" s="189"/>
      <c r="C4" s="189"/>
      <c r="D4" s="190"/>
      <c r="E4" s="53"/>
      <c r="F4" s="13"/>
      <c r="G4" s="5"/>
    </row>
    <row r="5" spans="1:7" s="6" customFormat="1" ht="13.5" customHeight="1">
      <c r="A5" s="7"/>
      <c r="B5" s="25"/>
      <c r="C5" s="48"/>
      <c r="D5" s="26"/>
      <c r="E5" s="49"/>
      <c r="F5" s="13"/>
      <c r="G5" s="5"/>
    </row>
    <row r="6" spans="1:7" s="6" customFormat="1" ht="28.5" customHeight="1">
      <c r="A6" s="10" t="s">
        <v>457</v>
      </c>
      <c r="B6" s="11" t="s">
        <v>458</v>
      </c>
      <c r="C6" s="12"/>
      <c r="D6" s="12"/>
      <c r="E6" s="28"/>
      <c r="F6" s="13"/>
      <c r="G6" s="5"/>
    </row>
    <row r="7" spans="1:7" s="6" customFormat="1" ht="13.5" customHeight="1">
      <c r="A7" s="10"/>
      <c r="B7" s="14"/>
      <c r="C7" s="12"/>
      <c r="D7" s="12"/>
      <c r="E7" s="41"/>
      <c r="F7" s="13"/>
      <c r="G7" s="5"/>
    </row>
    <row r="8" spans="1:7" s="6" customFormat="1" ht="19.5" customHeight="1">
      <c r="A8" s="12">
        <v>61.05</v>
      </c>
      <c r="B8" s="11" t="s">
        <v>459</v>
      </c>
      <c r="C8" s="12"/>
      <c r="D8" s="12"/>
      <c r="E8" s="41"/>
      <c r="F8" s="13"/>
      <c r="G8" s="5"/>
    </row>
    <row r="9" spans="1:7" s="6" customFormat="1" ht="13.5" customHeight="1">
      <c r="A9" s="12"/>
      <c r="B9" s="14"/>
      <c r="C9" s="12"/>
      <c r="D9" s="12"/>
      <c r="E9" s="41"/>
      <c r="F9" s="13"/>
      <c r="G9" s="5"/>
    </row>
    <row r="10" spans="1:7" s="6" customFormat="1" ht="25.5">
      <c r="A10" s="12" t="s">
        <v>23</v>
      </c>
      <c r="B10" s="60" t="s">
        <v>460</v>
      </c>
      <c r="C10" s="12"/>
      <c r="D10" s="12"/>
      <c r="E10" s="41"/>
      <c r="F10" s="188"/>
      <c r="G10" s="28"/>
    </row>
    <row r="11" spans="1:7" s="6" customFormat="1" ht="13.5" customHeight="1">
      <c r="A11" s="12"/>
      <c r="B11" s="14"/>
      <c r="C11" s="12"/>
      <c r="D11" s="12"/>
      <c r="E11" s="41"/>
      <c r="F11" s="89"/>
      <c r="G11" s="28"/>
    </row>
    <row r="12" spans="1:7" s="6" customFormat="1" ht="13.5" customHeight="1">
      <c r="A12" s="62" t="s">
        <v>31</v>
      </c>
      <c r="B12" s="60" t="s">
        <v>461</v>
      </c>
      <c r="C12" s="62" t="s">
        <v>162</v>
      </c>
      <c r="D12" s="12">
        <v>200</v>
      </c>
      <c r="E12" s="41"/>
      <c r="F12" s="89"/>
      <c r="G12" s="28"/>
    </row>
    <row r="13" spans="1:7" s="6" customFormat="1" ht="13.5" customHeight="1">
      <c r="A13" s="12"/>
      <c r="B13" s="14"/>
      <c r="C13" s="12"/>
      <c r="D13" s="12"/>
      <c r="E13" s="41"/>
      <c r="F13" s="89"/>
      <c r="G13" s="28"/>
    </row>
    <row r="14" spans="1:7" s="6" customFormat="1" ht="25.5">
      <c r="A14" s="62" t="s">
        <v>25</v>
      </c>
      <c r="B14" s="60" t="s">
        <v>462</v>
      </c>
      <c r="C14" s="62" t="s">
        <v>162</v>
      </c>
      <c r="D14" s="12">
        <v>50</v>
      </c>
      <c r="E14" s="41"/>
      <c r="F14" s="89"/>
      <c r="G14" s="28"/>
    </row>
    <row r="15" spans="1:7" s="6" customFormat="1" ht="13.5" customHeight="1">
      <c r="A15" s="12"/>
      <c r="B15" s="14"/>
      <c r="C15" s="12"/>
      <c r="D15" s="12"/>
      <c r="E15" s="41"/>
      <c r="F15" s="89"/>
      <c r="G15" s="28"/>
    </row>
    <row r="16" spans="1:7" s="6" customFormat="1" ht="13.5" customHeight="1">
      <c r="A16" s="12">
        <v>61.04</v>
      </c>
      <c r="B16" s="60" t="s">
        <v>463</v>
      </c>
      <c r="C16" s="12"/>
      <c r="D16" s="12"/>
      <c r="E16" s="41"/>
      <c r="F16" s="89"/>
      <c r="G16" s="28"/>
    </row>
    <row r="17" spans="1:7" s="6" customFormat="1" ht="13.5" customHeight="1">
      <c r="A17" s="12"/>
      <c r="B17" s="14"/>
      <c r="C17" s="12"/>
      <c r="D17" s="12"/>
      <c r="E17" s="41"/>
      <c r="F17" s="89"/>
      <c r="G17" s="28"/>
    </row>
    <row r="18" spans="1:7" s="6" customFormat="1" ht="13.5" customHeight="1">
      <c r="A18" s="62" t="s">
        <v>23</v>
      </c>
      <c r="B18" s="60" t="s">
        <v>464</v>
      </c>
      <c r="C18" s="62" t="s">
        <v>162</v>
      </c>
      <c r="D18" s="12">
        <v>350</v>
      </c>
      <c r="E18" s="41"/>
      <c r="F18" s="89"/>
      <c r="G18" s="28"/>
    </row>
    <row r="19" spans="1:7" s="6" customFormat="1" ht="13.5" customHeight="1">
      <c r="A19" s="12"/>
      <c r="B19" s="14"/>
      <c r="C19" s="12"/>
      <c r="D19" s="12"/>
      <c r="E19" s="41"/>
      <c r="F19" s="89"/>
      <c r="G19" s="28"/>
    </row>
    <row r="20" spans="1:7" s="6" customFormat="1" ht="13.5" customHeight="1">
      <c r="A20" s="62" t="s">
        <v>25</v>
      </c>
      <c r="B20" s="60" t="s">
        <v>465</v>
      </c>
      <c r="C20" s="62" t="s">
        <v>162</v>
      </c>
      <c r="D20" s="12">
        <v>150</v>
      </c>
      <c r="E20" s="41"/>
      <c r="F20" s="89"/>
      <c r="G20" s="28"/>
    </row>
    <row r="21" spans="1:7" s="6" customFormat="1" ht="13.5" customHeight="1">
      <c r="A21" s="12"/>
      <c r="B21" s="14"/>
      <c r="C21" s="12"/>
      <c r="D21" s="12"/>
      <c r="E21" s="41"/>
      <c r="F21" s="89"/>
      <c r="G21" s="28"/>
    </row>
    <row r="22" spans="1:7" s="6" customFormat="1" ht="13.5" customHeight="1">
      <c r="A22" s="62">
        <v>61.08</v>
      </c>
      <c r="B22" s="60" t="s">
        <v>466</v>
      </c>
      <c r="C22" s="12"/>
      <c r="D22" s="12"/>
      <c r="E22" s="41"/>
      <c r="F22" s="89"/>
      <c r="G22" s="28"/>
    </row>
    <row r="23" spans="1:7" s="6" customFormat="1" ht="13.5" customHeight="1">
      <c r="A23" s="12"/>
      <c r="B23" s="14"/>
      <c r="C23" s="12"/>
      <c r="D23" s="12"/>
      <c r="E23" s="41"/>
      <c r="F23" s="89"/>
      <c r="G23" s="28"/>
    </row>
    <row r="24" spans="1:7" s="6" customFormat="1" ht="13.5" customHeight="1">
      <c r="A24" s="62" t="s">
        <v>23</v>
      </c>
      <c r="B24" s="60" t="s">
        <v>467</v>
      </c>
      <c r="C24" s="62" t="s">
        <v>162</v>
      </c>
      <c r="D24" s="12">
        <v>50</v>
      </c>
      <c r="E24" s="41"/>
      <c r="F24" s="89"/>
      <c r="G24" s="28"/>
    </row>
    <row r="25" spans="1:7" s="6" customFormat="1" ht="13.5" customHeight="1">
      <c r="A25" s="12"/>
      <c r="B25" s="14"/>
      <c r="C25" s="12"/>
      <c r="D25" s="12"/>
      <c r="E25" s="41"/>
      <c r="F25" s="89"/>
      <c r="G25" s="28"/>
    </row>
    <row r="26" spans="1:7" s="6" customFormat="1" ht="13.5" customHeight="1">
      <c r="A26" s="12"/>
      <c r="B26" s="14"/>
      <c r="C26" s="12"/>
      <c r="D26" s="12"/>
      <c r="E26" s="41"/>
      <c r="F26" s="89"/>
      <c r="G26" s="28"/>
    </row>
    <row r="27" spans="1:7" s="6" customFormat="1" ht="13.5" customHeight="1">
      <c r="A27" s="12"/>
      <c r="B27" s="14"/>
      <c r="C27" s="12"/>
      <c r="D27" s="12"/>
      <c r="E27" s="41"/>
      <c r="F27" s="89"/>
      <c r="G27" s="28"/>
    </row>
    <row r="28" spans="1:7" s="6" customFormat="1" ht="13.5" customHeight="1">
      <c r="A28" s="12"/>
      <c r="B28" s="14"/>
      <c r="C28" s="12"/>
      <c r="D28" s="12"/>
      <c r="E28" s="41"/>
      <c r="F28" s="89"/>
      <c r="G28" s="28"/>
    </row>
    <row r="29" spans="1:7" s="6" customFormat="1" ht="13.5" customHeight="1">
      <c r="A29" s="12"/>
      <c r="B29" s="14"/>
      <c r="C29" s="12"/>
      <c r="D29" s="12"/>
      <c r="E29" s="41"/>
      <c r="F29" s="89"/>
      <c r="G29" s="28"/>
    </row>
    <row r="30" spans="1:7" s="6" customFormat="1" ht="13.5" customHeight="1">
      <c r="A30" s="12"/>
      <c r="B30" s="14"/>
      <c r="C30" s="12"/>
      <c r="D30" s="12"/>
      <c r="E30" s="41"/>
      <c r="F30" s="89"/>
      <c r="G30" s="28"/>
    </row>
    <row r="31" spans="1:7" s="6" customFormat="1" ht="13.5" customHeight="1">
      <c r="A31" s="12"/>
      <c r="B31" s="14"/>
      <c r="C31" s="12"/>
      <c r="D31" s="12"/>
      <c r="E31" s="41"/>
      <c r="F31" s="89"/>
      <c r="G31" s="28"/>
    </row>
    <row r="32" spans="1:7" s="6" customFormat="1" ht="13.5" customHeight="1">
      <c r="A32" s="12"/>
      <c r="B32" s="14"/>
      <c r="C32" s="12"/>
      <c r="D32" s="12"/>
      <c r="E32" s="41"/>
      <c r="F32" s="89"/>
      <c r="G32" s="28"/>
    </row>
    <row r="33" spans="1:7" s="6" customFormat="1" ht="13.5" customHeight="1">
      <c r="A33" s="12"/>
      <c r="B33" s="14"/>
      <c r="C33" s="12"/>
      <c r="D33" s="12"/>
      <c r="E33" s="41"/>
      <c r="F33" s="89"/>
      <c r="G33" s="28"/>
    </row>
    <row r="34" spans="1:7" s="6" customFormat="1" ht="13.5" customHeight="1">
      <c r="A34" s="12"/>
      <c r="B34" s="14"/>
      <c r="C34" s="12"/>
      <c r="D34" s="12"/>
      <c r="E34" s="41"/>
      <c r="F34" s="89"/>
      <c r="G34" s="28"/>
    </row>
    <row r="35" spans="1:7" s="6" customFormat="1" ht="13.5" customHeight="1">
      <c r="A35" s="12"/>
      <c r="B35" s="14"/>
      <c r="C35" s="12"/>
      <c r="D35" s="12"/>
      <c r="E35" s="41"/>
      <c r="F35" s="89"/>
      <c r="G35" s="28"/>
    </row>
    <row r="36" spans="1:7" s="6" customFormat="1" ht="13.5" customHeight="1">
      <c r="A36" s="12"/>
      <c r="B36" s="14"/>
      <c r="C36" s="12"/>
      <c r="D36" s="12"/>
      <c r="E36" s="41"/>
      <c r="F36" s="89"/>
      <c r="G36" s="28"/>
    </row>
    <row r="37" spans="1:7" s="6" customFormat="1" ht="13.5" customHeight="1">
      <c r="A37" s="12"/>
      <c r="B37" s="14"/>
      <c r="C37" s="12"/>
      <c r="D37" s="12"/>
      <c r="E37" s="41"/>
      <c r="F37" s="89"/>
      <c r="G37" s="28"/>
    </row>
    <row r="38" spans="1:7" s="6" customFormat="1" ht="13.5" customHeight="1">
      <c r="A38" s="12"/>
      <c r="B38" s="14"/>
      <c r="C38" s="12"/>
      <c r="D38" s="12"/>
      <c r="E38" s="41"/>
      <c r="F38" s="89"/>
      <c r="G38" s="28"/>
    </row>
    <row r="39" spans="1:7" s="6" customFormat="1" ht="13.5" customHeight="1">
      <c r="A39" s="12"/>
      <c r="B39" s="14"/>
      <c r="C39" s="12"/>
      <c r="D39" s="12"/>
      <c r="E39" s="41"/>
      <c r="F39" s="89"/>
      <c r="G39" s="28"/>
    </row>
    <row r="40" spans="1:7" s="6" customFormat="1" ht="13.5" customHeight="1">
      <c r="A40" s="12"/>
      <c r="B40" s="14"/>
      <c r="C40" s="12"/>
      <c r="D40" s="12"/>
      <c r="E40" s="41"/>
      <c r="F40" s="89"/>
      <c r="G40" s="28"/>
    </row>
    <row r="41" spans="1:7" s="6" customFormat="1" ht="13.5" customHeight="1">
      <c r="A41" s="12"/>
      <c r="B41" s="14"/>
      <c r="C41" s="12"/>
      <c r="D41" s="12"/>
      <c r="E41" s="41"/>
      <c r="F41" s="89"/>
      <c r="G41" s="28"/>
    </row>
    <row r="42" spans="1:7" s="6" customFormat="1" ht="13.5" customHeight="1">
      <c r="A42" s="12"/>
      <c r="B42" s="14"/>
      <c r="C42" s="12"/>
      <c r="D42" s="12"/>
      <c r="E42" s="41"/>
      <c r="F42" s="89"/>
      <c r="G42" s="28"/>
    </row>
    <row r="43" spans="1:7" s="6" customFormat="1" ht="13.5" customHeight="1">
      <c r="A43" s="12"/>
      <c r="B43" s="14"/>
      <c r="C43" s="12"/>
      <c r="D43" s="12"/>
      <c r="E43" s="41"/>
      <c r="F43" s="89"/>
      <c r="G43" s="28"/>
    </row>
    <row r="44" spans="1:7" s="6" customFormat="1" ht="13.5" customHeight="1">
      <c r="A44" s="12"/>
      <c r="B44" s="14"/>
      <c r="C44" s="12"/>
      <c r="D44" s="12"/>
      <c r="E44" s="41"/>
      <c r="F44" s="89"/>
      <c r="G44" s="28"/>
    </row>
    <row r="45" spans="1:7" s="6" customFormat="1" ht="13.5" customHeight="1">
      <c r="A45" s="12"/>
      <c r="B45" s="14"/>
      <c r="C45" s="12"/>
      <c r="D45" s="12"/>
      <c r="E45" s="41"/>
      <c r="F45" s="13"/>
      <c r="G45" s="28"/>
    </row>
    <row r="46" spans="1:7" s="6" customFormat="1" ht="13.5" customHeight="1">
      <c r="A46" s="12"/>
      <c r="B46" s="11"/>
      <c r="C46" s="12"/>
      <c r="D46" s="12"/>
      <c r="E46" s="41"/>
      <c r="F46" s="13"/>
      <c r="G46" s="28"/>
    </row>
    <row r="47" spans="1:7" s="6" customFormat="1" ht="13.5" customHeight="1">
      <c r="A47" s="12"/>
      <c r="B47" s="14"/>
      <c r="C47" s="12"/>
      <c r="D47" s="12"/>
      <c r="E47" s="41"/>
      <c r="F47" s="13"/>
      <c r="G47" s="28"/>
    </row>
    <row r="48" spans="1:7" s="6" customFormat="1" ht="13.5" customHeight="1">
      <c r="A48" s="12"/>
      <c r="B48" s="14"/>
      <c r="C48" s="12"/>
      <c r="D48" s="12"/>
      <c r="E48" s="41"/>
      <c r="F48" s="13"/>
      <c r="G48" s="28"/>
    </row>
    <row r="49" spans="1:7" s="6" customFormat="1" ht="13.5" customHeight="1">
      <c r="A49" s="12"/>
      <c r="B49" s="14"/>
      <c r="C49" s="12"/>
      <c r="D49" s="12"/>
      <c r="E49" s="41"/>
      <c r="F49" s="13"/>
      <c r="G49" s="28"/>
    </row>
    <row r="50" spans="1:7" s="6" customFormat="1" ht="13.5" customHeight="1">
      <c r="A50" s="12"/>
      <c r="B50" s="14"/>
      <c r="C50" s="12"/>
      <c r="D50" s="12"/>
      <c r="E50" s="41"/>
      <c r="F50" s="13"/>
      <c r="G50" s="28"/>
    </row>
    <row r="51" spans="1:7" s="6" customFormat="1" ht="13.5" customHeight="1">
      <c r="A51" s="12"/>
      <c r="B51" s="14"/>
      <c r="C51" s="12"/>
      <c r="D51" s="12"/>
      <c r="E51" s="41"/>
      <c r="F51" s="13"/>
      <c r="G51" s="28"/>
    </row>
    <row r="52" spans="1:7" s="6" customFormat="1" ht="13.5" customHeight="1">
      <c r="A52" s="12"/>
      <c r="B52" s="11"/>
      <c r="C52" s="12"/>
      <c r="D52" s="12"/>
      <c r="E52" s="41"/>
      <c r="F52" s="13"/>
      <c r="G52" s="28"/>
    </row>
    <row r="53" spans="1:7" s="6" customFormat="1" ht="13.5" customHeight="1">
      <c r="A53" s="12"/>
      <c r="B53" s="14"/>
      <c r="C53" s="12"/>
      <c r="D53" s="12"/>
      <c r="E53" s="41"/>
      <c r="F53" s="13"/>
      <c r="G53" s="28"/>
    </row>
    <row r="54" spans="1:7" s="6" customFormat="1" ht="13.5" customHeight="1">
      <c r="A54" s="12"/>
      <c r="B54" s="14"/>
      <c r="C54" s="12"/>
      <c r="D54" s="12"/>
      <c r="E54" s="41"/>
      <c r="F54" s="13"/>
      <c r="G54" s="28"/>
    </row>
    <row r="55" spans="1:7" s="6" customFormat="1" ht="13.5" customHeight="1">
      <c r="A55" s="12"/>
      <c r="B55" s="14"/>
      <c r="C55" s="12"/>
      <c r="D55" s="12"/>
      <c r="E55" s="41"/>
      <c r="F55" s="13"/>
      <c r="G55" s="28"/>
    </row>
    <row r="56" spans="1:7" s="6" customFormat="1" ht="13.5" customHeight="1">
      <c r="A56" s="12"/>
      <c r="B56" s="14"/>
      <c r="C56" s="12"/>
      <c r="D56" s="12"/>
      <c r="E56" s="41"/>
      <c r="F56" s="13"/>
      <c r="G56" s="28"/>
    </row>
    <row r="57" spans="1:7" s="6" customFormat="1" ht="13.5" customHeight="1">
      <c r="A57" s="12"/>
      <c r="B57" s="14"/>
      <c r="C57" s="12"/>
      <c r="D57" s="12"/>
      <c r="E57" s="41"/>
      <c r="F57" s="13"/>
      <c r="G57" s="28"/>
    </row>
    <row r="58" spans="1:7" s="6" customFormat="1" ht="13.5" customHeight="1">
      <c r="A58" s="12"/>
      <c r="B58" s="14"/>
      <c r="C58" s="12"/>
      <c r="D58" s="12"/>
      <c r="E58" s="41"/>
      <c r="F58" s="13"/>
      <c r="G58" s="28"/>
    </row>
    <row r="59" spans="1:7" s="6" customFormat="1" ht="13.5" customHeight="1">
      <c r="A59" s="12"/>
      <c r="B59" s="14"/>
      <c r="C59" s="12"/>
      <c r="D59" s="12"/>
      <c r="E59" s="41"/>
      <c r="F59" s="13"/>
      <c r="G59" s="28"/>
    </row>
    <row r="60" spans="1:7" s="6" customFormat="1" ht="13.5" customHeight="1">
      <c r="A60" s="12"/>
      <c r="B60" s="14"/>
      <c r="C60" s="12"/>
      <c r="D60" s="12"/>
      <c r="E60" s="41"/>
      <c r="F60" s="13"/>
      <c r="G60" s="28"/>
    </row>
    <row r="61" spans="1:7" s="6" customFormat="1" ht="13.5" customHeight="1">
      <c r="A61" s="12"/>
      <c r="B61" s="14"/>
      <c r="C61" s="12"/>
      <c r="D61" s="12"/>
      <c r="E61" s="41"/>
      <c r="F61" s="13"/>
      <c r="G61" s="28"/>
    </row>
    <row r="62" spans="1:7" s="6" customFormat="1" ht="12.75">
      <c r="A62" s="12"/>
      <c r="B62" s="11"/>
      <c r="C62" s="12"/>
      <c r="D62" s="12"/>
      <c r="E62" s="41"/>
      <c r="F62" s="13"/>
      <c r="G62" s="28"/>
    </row>
    <row r="63" spans="1:7" s="6" customFormat="1" ht="13.5" customHeight="1">
      <c r="A63" s="12"/>
      <c r="B63" s="14"/>
      <c r="C63" s="12"/>
      <c r="D63" s="12"/>
      <c r="E63" s="41"/>
      <c r="F63" s="13"/>
      <c r="G63" s="28"/>
    </row>
    <row r="64" spans="1:7" s="6" customFormat="1" ht="13.5" thickBot="1">
      <c r="A64" s="12"/>
      <c r="B64" s="11"/>
      <c r="C64" s="12"/>
      <c r="D64" s="12"/>
      <c r="E64" s="41"/>
      <c r="F64" s="13"/>
      <c r="G64" s="28"/>
    </row>
    <row r="65" spans="1:7" s="6" customFormat="1" ht="27" customHeight="1" thickBot="1">
      <c r="A65" s="19">
        <v>6100</v>
      </c>
      <c r="B65" s="235" t="s">
        <v>100</v>
      </c>
      <c r="C65" s="236"/>
      <c r="D65" s="46"/>
      <c r="E65" s="47"/>
      <c r="F65" s="24"/>
      <c r="G65" s="5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spans="2:13" s="27" customFormat="1" ht="13.5" customHeight="1">
      <c r="B79" s="2"/>
      <c r="E79" s="28"/>
      <c r="F79" s="28"/>
      <c r="G79" s="1"/>
      <c r="H79" s="2"/>
      <c r="I79" s="2"/>
      <c r="J79" s="2"/>
      <c r="K79" s="2"/>
      <c r="L79" s="2"/>
      <c r="M79" s="2"/>
    </row>
    <row r="80" spans="2:13" s="27" customFormat="1" ht="13.5" customHeight="1">
      <c r="B80" s="2"/>
      <c r="E80" s="28"/>
      <c r="F80" s="28"/>
      <c r="G80" s="1"/>
      <c r="H80" s="2"/>
      <c r="I80" s="2"/>
      <c r="J80" s="2"/>
      <c r="K80" s="2"/>
      <c r="L80" s="2"/>
      <c r="M80" s="2"/>
    </row>
    <row r="81" spans="2:13" s="27" customFormat="1" ht="13.5" customHeight="1">
      <c r="B81" s="2"/>
      <c r="E81" s="28"/>
      <c r="F81" s="28"/>
      <c r="G81" s="1"/>
      <c r="H81" s="2"/>
      <c r="I81" s="2"/>
      <c r="J81" s="2"/>
      <c r="K81" s="2"/>
      <c r="L81" s="2"/>
      <c r="M81" s="2"/>
    </row>
    <row r="82" spans="2:13" s="27" customFormat="1" ht="13.5" customHeight="1">
      <c r="B82" s="2"/>
      <c r="E82" s="28"/>
      <c r="F82" s="28"/>
      <c r="G82" s="1"/>
      <c r="H82" s="2"/>
      <c r="I82" s="2"/>
      <c r="J82" s="2"/>
      <c r="K82" s="2"/>
      <c r="L82" s="2"/>
      <c r="M82" s="2"/>
    </row>
    <row r="83" spans="2:13" s="27" customFormat="1" ht="13.5" customHeight="1">
      <c r="B83" s="2"/>
      <c r="E83" s="28"/>
      <c r="F83" s="28"/>
      <c r="G83" s="1"/>
      <c r="H83" s="2"/>
      <c r="I83" s="2"/>
      <c r="J83" s="2"/>
      <c r="K83" s="2"/>
      <c r="L83" s="2"/>
      <c r="M83" s="2"/>
    </row>
    <row r="84" spans="2:13" s="27" customFormat="1" ht="13.5" customHeight="1">
      <c r="B84" s="2"/>
      <c r="E84" s="28"/>
      <c r="F84" s="28"/>
      <c r="G84" s="1"/>
      <c r="H84" s="2"/>
      <c r="I84" s="2"/>
      <c r="J84" s="2"/>
      <c r="K84" s="2"/>
      <c r="L84" s="2"/>
      <c r="M84" s="2"/>
    </row>
    <row r="85" spans="2:13" s="27" customFormat="1" ht="13.5" customHeight="1">
      <c r="B85" s="2"/>
      <c r="E85" s="28"/>
      <c r="F85" s="28"/>
      <c r="G85" s="1"/>
      <c r="H85" s="2"/>
      <c r="I85" s="2"/>
      <c r="J85" s="2"/>
      <c r="K85" s="2"/>
      <c r="L85" s="2"/>
      <c r="M85" s="2"/>
    </row>
    <row r="86" spans="2:13" s="27" customFormat="1" ht="13.5" customHeight="1">
      <c r="B86" s="2"/>
      <c r="E86" s="28"/>
      <c r="F86" s="28"/>
      <c r="G86" s="1"/>
      <c r="H86" s="2"/>
      <c r="I86" s="2"/>
      <c r="J86" s="2"/>
      <c r="K86" s="2"/>
      <c r="L86" s="2"/>
      <c r="M86" s="2"/>
    </row>
    <row r="87" spans="2:13" s="27" customFormat="1" ht="13.5" customHeight="1">
      <c r="B87" s="2"/>
      <c r="E87" s="28"/>
      <c r="F87" s="28"/>
      <c r="G87" s="1"/>
      <c r="H87" s="2"/>
      <c r="I87" s="2"/>
      <c r="J87" s="2"/>
      <c r="K87" s="2"/>
      <c r="L87" s="2"/>
      <c r="M87" s="2"/>
    </row>
    <row r="88" spans="2:13" s="27" customFormat="1" ht="13.5" customHeight="1">
      <c r="B88" s="2"/>
      <c r="E88" s="28"/>
      <c r="F88" s="28"/>
      <c r="G88" s="1"/>
      <c r="H88" s="2"/>
      <c r="I88" s="2"/>
      <c r="J88" s="2"/>
      <c r="K88" s="2"/>
      <c r="L88" s="2"/>
      <c r="M88" s="2"/>
    </row>
    <row r="89" spans="2:13" s="27" customFormat="1" ht="13.5" customHeight="1">
      <c r="B89" s="2"/>
      <c r="E89" s="28"/>
      <c r="F89" s="28"/>
      <c r="G89" s="1"/>
      <c r="H89" s="2"/>
      <c r="I89" s="2"/>
      <c r="J89" s="2"/>
      <c r="K89" s="2"/>
      <c r="L89" s="2"/>
      <c r="M89" s="2"/>
    </row>
    <row r="90" spans="2:13" s="27" customFormat="1" ht="13.5" customHeight="1">
      <c r="B90" s="2"/>
      <c r="E90" s="28"/>
      <c r="F90" s="28"/>
      <c r="G90" s="1"/>
      <c r="H90" s="2"/>
      <c r="I90" s="2"/>
      <c r="J90" s="2"/>
      <c r="K90" s="2"/>
      <c r="L90" s="2"/>
      <c r="M90" s="2"/>
    </row>
    <row r="91" spans="2:13" s="27" customFormat="1" ht="13.5" customHeight="1">
      <c r="B91" s="2"/>
      <c r="E91" s="28"/>
      <c r="F91" s="28"/>
      <c r="G91" s="1"/>
      <c r="H91" s="2"/>
      <c r="I91" s="2"/>
      <c r="J91" s="2"/>
      <c r="K91" s="2"/>
      <c r="L91" s="2"/>
      <c r="M91" s="2"/>
    </row>
    <row r="92" spans="2:13" s="27" customFormat="1" ht="13.5" customHeight="1">
      <c r="B92" s="2"/>
      <c r="E92" s="28"/>
      <c r="F92" s="28"/>
      <c r="G92" s="1"/>
      <c r="H92" s="2"/>
      <c r="I92" s="2"/>
      <c r="J92" s="2"/>
      <c r="K92" s="2"/>
      <c r="L92" s="2"/>
      <c r="M92" s="2"/>
    </row>
    <row r="93" spans="2:13" s="27" customFormat="1" ht="13.5" customHeight="1">
      <c r="B93" s="2"/>
      <c r="E93" s="28"/>
      <c r="F93" s="28"/>
      <c r="G93" s="1"/>
      <c r="H93" s="2"/>
      <c r="I93" s="2"/>
      <c r="J93" s="2"/>
      <c r="K93" s="2"/>
      <c r="L93" s="2"/>
      <c r="M93" s="2"/>
    </row>
    <row r="94" spans="2:13" s="27" customFormat="1" ht="13.5" customHeight="1">
      <c r="B94" s="2"/>
      <c r="E94" s="28"/>
      <c r="F94" s="28"/>
      <c r="G94" s="1"/>
      <c r="H94" s="2"/>
      <c r="I94" s="2"/>
      <c r="J94" s="2"/>
      <c r="K94" s="2"/>
      <c r="L94" s="2"/>
      <c r="M94" s="2"/>
    </row>
  </sheetData>
  <sheetProtection/>
  <mergeCells count="7">
    <mergeCell ref="E1:E3"/>
    <mergeCell ref="F1:F3"/>
    <mergeCell ref="B65:C65"/>
    <mergeCell ref="A1:A3"/>
    <mergeCell ref="B1:B3"/>
    <mergeCell ref="C1:C3"/>
    <mergeCell ref="D1:D3"/>
  </mergeCells>
  <printOptions horizontalCentered="1"/>
  <pageMargins left="0.75" right="0.75" top="1" bottom="1" header="0.3" footer="0.3"/>
  <pageSetup firstPageNumber="56" useFirstPageNumber="1" horizontalDpi="600" verticalDpi="600" orientation="portrait" paperSize="9" scale="70" r:id="rId1"/>
  <headerFooter alignWithMargins="0">
    <oddHeader>&amp;CC.&amp;P</oddHeader>
    <oddFooter>&amp;L&amp;8&amp;F&amp;R&amp;10C2.2
Bill of Quantities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SheetLayoutView="100" zoomScalePageLayoutView="0" workbookViewId="0" topLeftCell="A1">
      <selection activeCell="A1" sqref="A1:F65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7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7" s="6" customFormat="1" ht="3.75" customHeight="1">
      <c r="A4" s="8"/>
      <c r="B4" s="189"/>
      <c r="C4" s="189"/>
      <c r="D4" s="190"/>
      <c r="E4" s="53"/>
      <c r="F4" s="13"/>
      <c r="G4" s="5"/>
    </row>
    <row r="5" spans="1:7" s="6" customFormat="1" ht="13.5" customHeight="1">
      <c r="A5" s="7"/>
      <c r="B5" s="25"/>
      <c r="C5" s="48"/>
      <c r="D5" s="26"/>
      <c r="E5" s="49"/>
      <c r="F5" s="13"/>
      <c r="G5" s="5"/>
    </row>
    <row r="6" spans="1:7" s="6" customFormat="1" ht="28.5" customHeight="1">
      <c r="A6" s="10" t="s">
        <v>468</v>
      </c>
      <c r="B6" s="11" t="s">
        <v>469</v>
      </c>
      <c r="C6" s="12"/>
      <c r="D6" s="12"/>
      <c r="E6" s="28"/>
      <c r="F6" s="13"/>
      <c r="G6" s="5"/>
    </row>
    <row r="7" spans="1:7" s="6" customFormat="1" ht="13.5" customHeight="1">
      <c r="A7" s="10"/>
      <c r="B7" s="14"/>
      <c r="C7" s="12"/>
      <c r="D7" s="12"/>
      <c r="E7" s="41"/>
      <c r="F7" s="13"/>
      <c r="G7" s="5"/>
    </row>
    <row r="8" spans="1:7" s="6" customFormat="1" ht="25.5">
      <c r="A8" s="12">
        <v>62.02</v>
      </c>
      <c r="B8" s="60" t="s">
        <v>470</v>
      </c>
      <c r="C8" s="62" t="s">
        <v>158</v>
      </c>
      <c r="D8" s="12">
        <v>622</v>
      </c>
      <c r="E8" s="41"/>
      <c r="F8" s="13"/>
      <c r="G8" s="5"/>
    </row>
    <row r="9" spans="1:7" s="6" customFormat="1" ht="13.5" customHeight="1">
      <c r="A9" s="12"/>
      <c r="B9" s="14"/>
      <c r="C9" s="12"/>
      <c r="D9" s="12"/>
      <c r="E9" s="41"/>
      <c r="F9" s="13"/>
      <c r="G9" s="5"/>
    </row>
    <row r="10" spans="1:7" s="6" customFormat="1" ht="25.5">
      <c r="A10" s="12">
        <v>62.03</v>
      </c>
      <c r="B10" s="60" t="s">
        <v>471</v>
      </c>
      <c r="C10" s="62" t="s">
        <v>158</v>
      </c>
      <c r="D10" s="12">
        <v>240</v>
      </c>
      <c r="E10" s="41"/>
      <c r="F10" s="188"/>
      <c r="G10" s="28"/>
    </row>
    <row r="11" spans="1:7" s="6" customFormat="1" ht="13.5" customHeight="1">
      <c r="A11" s="12"/>
      <c r="B11" s="14"/>
      <c r="C11" s="12"/>
      <c r="D11" s="12"/>
      <c r="E11" s="41"/>
      <c r="F11" s="89"/>
      <c r="G11" s="28"/>
    </row>
    <row r="12" spans="1:7" s="6" customFormat="1" ht="13.5" customHeight="1">
      <c r="A12" s="62"/>
      <c r="B12" s="60"/>
      <c r="C12" s="62"/>
      <c r="D12" s="12"/>
      <c r="E12" s="41"/>
      <c r="F12" s="89"/>
      <c r="G12" s="28"/>
    </row>
    <row r="13" spans="1:7" s="6" customFormat="1" ht="13.5" customHeight="1">
      <c r="A13" s="12"/>
      <c r="B13" s="14"/>
      <c r="C13" s="12"/>
      <c r="D13" s="12"/>
      <c r="E13" s="41"/>
      <c r="F13" s="89"/>
      <c r="G13" s="28"/>
    </row>
    <row r="14" spans="1:7" s="6" customFormat="1" ht="12.75">
      <c r="A14" s="62"/>
      <c r="B14" s="60"/>
      <c r="C14" s="62"/>
      <c r="D14" s="12"/>
      <c r="E14" s="41"/>
      <c r="F14" s="89"/>
      <c r="G14" s="28"/>
    </row>
    <row r="15" spans="1:7" s="6" customFormat="1" ht="13.5" customHeight="1">
      <c r="A15" s="12"/>
      <c r="B15" s="14"/>
      <c r="C15" s="12"/>
      <c r="D15" s="12"/>
      <c r="E15" s="41"/>
      <c r="F15" s="89"/>
      <c r="G15" s="28"/>
    </row>
    <row r="16" spans="1:7" s="6" customFormat="1" ht="13.5" customHeight="1">
      <c r="A16" s="12"/>
      <c r="B16" s="60"/>
      <c r="C16" s="12"/>
      <c r="D16" s="12"/>
      <c r="E16" s="41"/>
      <c r="F16" s="89"/>
      <c r="G16" s="28"/>
    </row>
    <row r="17" spans="1:7" s="6" customFormat="1" ht="13.5" customHeight="1">
      <c r="A17" s="12"/>
      <c r="B17" s="14"/>
      <c r="C17" s="12"/>
      <c r="D17" s="12"/>
      <c r="E17" s="41"/>
      <c r="F17" s="89"/>
      <c r="G17" s="28"/>
    </row>
    <row r="18" spans="1:7" s="6" customFormat="1" ht="13.5" customHeight="1">
      <c r="A18" s="62"/>
      <c r="B18" s="60"/>
      <c r="C18" s="62"/>
      <c r="D18" s="12"/>
      <c r="E18" s="41"/>
      <c r="F18" s="89"/>
      <c r="G18" s="28"/>
    </row>
    <row r="19" spans="1:7" s="6" customFormat="1" ht="13.5" customHeight="1">
      <c r="A19" s="12"/>
      <c r="B19" s="14"/>
      <c r="C19" s="12"/>
      <c r="D19" s="12"/>
      <c r="E19" s="41"/>
      <c r="F19" s="89"/>
      <c r="G19" s="28"/>
    </row>
    <row r="20" spans="1:7" s="6" customFormat="1" ht="13.5" customHeight="1">
      <c r="A20" s="62"/>
      <c r="B20" s="60"/>
      <c r="C20" s="62"/>
      <c r="D20" s="12"/>
      <c r="E20" s="41"/>
      <c r="F20" s="89"/>
      <c r="G20" s="28"/>
    </row>
    <row r="21" spans="1:7" s="6" customFormat="1" ht="13.5" customHeight="1">
      <c r="A21" s="12"/>
      <c r="B21" s="14"/>
      <c r="C21" s="12"/>
      <c r="D21" s="12"/>
      <c r="E21" s="41"/>
      <c r="F21" s="89"/>
      <c r="G21" s="28"/>
    </row>
    <row r="22" spans="1:7" s="6" customFormat="1" ht="13.5" customHeight="1">
      <c r="A22" s="62"/>
      <c r="B22" s="60"/>
      <c r="C22" s="12"/>
      <c r="D22" s="12"/>
      <c r="E22" s="41"/>
      <c r="F22" s="89"/>
      <c r="G22" s="28"/>
    </row>
    <row r="23" spans="1:7" s="6" customFormat="1" ht="13.5" customHeight="1">
      <c r="A23" s="12"/>
      <c r="B23" s="14"/>
      <c r="C23" s="12"/>
      <c r="D23" s="12"/>
      <c r="E23" s="41"/>
      <c r="F23" s="89"/>
      <c r="G23" s="28"/>
    </row>
    <row r="24" spans="1:7" s="6" customFormat="1" ht="13.5" customHeight="1">
      <c r="A24" s="62"/>
      <c r="B24" s="60"/>
      <c r="C24" s="62"/>
      <c r="D24" s="12"/>
      <c r="E24" s="41"/>
      <c r="F24" s="89"/>
      <c r="G24" s="28"/>
    </row>
    <row r="25" spans="1:7" s="6" customFormat="1" ht="13.5" customHeight="1">
      <c r="A25" s="12"/>
      <c r="B25" s="14"/>
      <c r="C25" s="12"/>
      <c r="D25" s="12"/>
      <c r="E25" s="41"/>
      <c r="F25" s="89"/>
      <c r="G25" s="28"/>
    </row>
    <row r="26" spans="1:7" s="6" customFormat="1" ht="13.5" customHeight="1">
      <c r="A26" s="12"/>
      <c r="B26" s="14"/>
      <c r="C26" s="12"/>
      <c r="D26" s="12"/>
      <c r="E26" s="41"/>
      <c r="F26" s="89"/>
      <c r="G26" s="28"/>
    </row>
    <row r="27" spans="1:7" s="6" customFormat="1" ht="13.5" customHeight="1">
      <c r="A27" s="12"/>
      <c r="B27" s="14"/>
      <c r="C27" s="12"/>
      <c r="D27" s="12"/>
      <c r="E27" s="41"/>
      <c r="F27" s="89"/>
      <c r="G27" s="28"/>
    </row>
    <row r="28" spans="1:7" s="6" customFormat="1" ht="13.5" customHeight="1">
      <c r="A28" s="12"/>
      <c r="B28" s="14"/>
      <c r="C28" s="12"/>
      <c r="D28" s="12"/>
      <c r="E28" s="41"/>
      <c r="F28" s="89"/>
      <c r="G28" s="28"/>
    </row>
    <row r="29" spans="1:7" s="6" customFormat="1" ht="13.5" customHeight="1">
      <c r="A29" s="12"/>
      <c r="B29" s="14"/>
      <c r="C29" s="12"/>
      <c r="D29" s="12"/>
      <c r="E29" s="41"/>
      <c r="F29" s="89"/>
      <c r="G29" s="28"/>
    </row>
    <row r="30" spans="1:7" s="6" customFormat="1" ht="13.5" customHeight="1">
      <c r="A30" s="12"/>
      <c r="B30" s="14"/>
      <c r="C30" s="12"/>
      <c r="D30" s="12"/>
      <c r="E30" s="41"/>
      <c r="F30" s="89"/>
      <c r="G30" s="28"/>
    </row>
    <row r="31" spans="1:7" s="6" customFormat="1" ht="13.5" customHeight="1">
      <c r="A31" s="12"/>
      <c r="B31" s="14"/>
      <c r="C31" s="12"/>
      <c r="D31" s="12"/>
      <c r="E31" s="41"/>
      <c r="F31" s="89"/>
      <c r="G31" s="28"/>
    </row>
    <row r="32" spans="1:7" s="6" customFormat="1" ht="13.5" customHeight="1">
      <c r="A32" s="12"/>
      <c r="B32" s="14"/>
      <c r="C32" s="12"/>
      <c r="D32" s="12"/>
      <c r="E32" s="41"/>
      <c r="F32" s="89"/>
      <c r="G32" s="28"/>
    </row>
    <row r="33" spans="1:7" s="6" customFormat="1" ht="13.5" customHeight="1">
      <c r="A33" s="12"/>
      <c r="B33" s="14"/>
      <c r="C33" s="12"/>
      <c r="D33" s="12"/>
      <c r="E33" s="41"/>
      <c r="F33" s="89"/>
      <c r="G33" s="28"/>
    </row>
    <row r="34" spans="1:7" s="6" customFormat="1" ht="13.5" customHeight="1">
      <c r="A34" s="12"/>
      <c r="B34" s="14"/>
      <c r="C34" s="12"/>
      <c r="D34" s="12"/>
      <c r="E34" s="41"/>
      <c r="F34" s="89"/>
      <c r="G34" s="28"/>
    </row>
    <row r="35" spans="1:7" s="6" customFormat="1" ht="13.5" customHeight="1">
      <c r="A35" s="12"/>
      <c r="B35" s="14"/>
      <c r="C35" s="12"/>
      <c r="D35" s="12"/>
      <c r="E35" s="41"/>
      <c r="F35" s="89"/>
      <c r="G35" s="28"/>
    </row>
    <row r="36" spans="1:7" s="6" customFormat="1" ht="13.5" customHeight="1">
      <c r="A36" s="12"/>
      <c r="B36" s="14"/>
      <c r="C36" s="12"/>
      <c r="D36" s="12"/>
      <c r="E36" s="41"/>
      <c r="F36" s="89"/>
      <c r="G36" s="28"/>
    </row>
    <row r="37" spans="1:7" s="6" customFormat="1" ht="13.5" customHeight="1">
      <c r="A37" s="12"/>
      <c r="B37" s="14"/>
      <c r="C37" s="12"/>
      <c r="D37" s="12"/>
      <c r="E37" s="41"/>
      <c r="F37" s="89"/>
      <c r="G37" s="28"/>
    </row>
    <row r="38" spans="1:7" s="6" customFormat="1" ht="13.5" customHeight="1">
      <c r="A38" s="12"/>
      <c r="B38" s="14"/>
      <c r="C38" s="12"/>
      <c r="D38" s="12"/>
      <c r="E38" s="41"/>
      <c r="F38" s="89"/>
      <c r="G38" s="28"/>
    </row>
    <row r="39" spans="1:7" s="6" customFormat="1" ht="13.5" customHeight="1">
      <c r="A39" s="12"/>
      <c r="B39" s="14"/>
      <c r="C39" s="12"/>
      <c r="D39" s="12"/>
      <c r="E39" s="41"/>
      <c r="F39" s="89"/>
      <c r="G39" s="28"/>
    </row>
    <row r="40" spans="1:7" s="6" customFormat="1" ht="13.5" customHeight="1">
      <c r="A40" s="12"/>
      <c r="B40" s="14"/>
      <c r="C40" s="12"/>
      <c r="D40" s="12"/>
      <c r="E40" s="41"/>
      <c r="F40" s="89"/>
      <c r="G40" s="28"/>
    </row>
    <row r="41" spans="1:7" s="6" customFormat="1" ht="13.5" customHeight="1">
      <c r="A41" s="12"/>
      <c r="B41" s="14"/>
      <c r="C41" s="12"/>
      <c r="D41" s="12"/>
      <c r="E41" s="41"/>
      <c r="F41" s="89"/>
      <c r="G41" s="28"/>
    </row>
    <row r="42" spans="1:7" s="6" customFormat="1" ht="13.5" customHeight="1">
      <c r="A42" s="12"/>
      <c r="B42" s="14"/>
      <c r="C42" s="12"/>
      <c r="D42" s="12"/>
      <c r="E42" s="41"/>
      <c r="F42" s="89"/>
      <c r="G42" s="28"/>
    </row>
    <row r="43" spans="1:7" s="6" customFormat="1" ht="13.5" customHeight="1">
      <c r="A43" s="12"/>
      <c r="B43" s="14"/>
      <c r="C43" s="12"/>
      <c r="D43" s="12"/>
      <c r="E43" s="41"/>
      <c r="F43" s="89"/>
      <c r="G43" s="28"/>
    </row>
    <row r="44" spans="1:7" s="6" customFormat="1" ht="13.5" customHeight="1">
      <c r="A44" s="12"/>
      <c r="B44" s="14"/>
      <c r="C44" s="12"/>
      <c r="D44" s="12"/>
      <c r="E44" s="41"/>
      <c r="F44" s="89"/>
      <c r="G44" s="28"/>
    </row>
    <row r="45" spans="1:7" s="6" customFormat="1" ht="13.5" customHeight="1">
      <c r="A45" s="12"/>
      <c r="B45" s="14"/>
      <c r="C45" s="12"/>
      <c r="D45" s="12"/>
      <c r="E45" s="41"/>
      <c r="F45" s="13"/>
      <c r="G45" s="28"/>
    </row>
    <row r="46" spans="1:7" s="6" customFormat="1" ht="13.5" customHeight="1">
      <c r="A46" s="12"/>
      <c r="B46" s="11"/>
      <c r="C46" s="12"/>
      <c r="D46" s="12"/>
      <c r="E46" s="41"/>
      <c r="F46" s="13"/>
      <c r="G46" s="28"/>
    </row>
    <row r="47" spans="1:7" s="6" customFormat="1" ht="13.5" customHeight="1">
      <c r="A47" s="12"/>
      <c r="B47" s="14"/>
      <c r="C47" s="12"/>
      <c r="D47" s="12"/>
      <c r="E47" s="41"/>
      <c r="F47" s="13"/>
      <c r="G47" s="28"/>
    </row>
    <row r="48" spans="1:7" s="6" customFormat="1" ht="13.5" customHeight="1">
      <c r="A48" s="12"/>
      <c r="B48" s="14"/>
      <c r="C48" s="12"/>
      <c r="D48" s="12"/>
      <c r="E48" s="41"/>
      <c r="F48" s="13"/>
      <c r="G48" s="28"/>
    </row>
    <row r="49" spans="1:7" s="6" customFormat="1" ht="13.5" customHeight="1">
      <c r="A49" s="12"/>
      <c r="B49" s="14"/>
      <c r="C49" s="12"/>
      <c r="D49" s="12"/>
      <c r="E49" s="41"/>
      <c r="F49" s="13"/>
      <c r="G49" s="28"/>
    </row>
    <row r="50" spans="1:7" s="6" customFormat="1" ht="13.5" customHeight="1">
      <c r="A50" s="12"/>
      <c r="B50" s="14"/>
      <c r="C50" s="12"/>
      <c r="D50" s="12"/>
      <c r="E50" s="41"/>
      <c r="F50" s="13"/>
      <c r="G50" s="28"/>
    </row>
    <row r="51" spans="1:7" s="6" customFormat="1" ht="13.5" customHeight="1">
      <c r="A51" s="12"/>
      <c r="B51" s="14"/>
      <c r="C51" s="12"/>
      <c r="D51" s="12"/>
      <c r="E51" s="41"/>
      <c r="F51" s="13"/>
      <c r="G51" s="28"/>
    </row>
    <row r="52" spans="1:7" s="6" customFormat="1" ht="13.5" customHeight="1">
      <c r="A52" s="12"/>
      <c r="B52" s="11"/>
      <c r="C52" s="12"/>
      <c r="D52" s="12"/>
      <c r="E52" s="41"/>
      <c r="F52" s="13"/>
      <c r="G52" s="28"/>
    </row>
    <row r="53" spans="1:7" s="6" customFormat="1" ht="13.5" customHeight="1">
      <c r="A53" s="12"/>
      <c r="B53" s="14"/>
      <c r="C53" s="12"/>
      <c r="D53" s="12"/>
      <c r="E53" s="41"/>
      <c r="F53" s="13"/>
      <c r="G53" s="28"/>
    </row>
    <row r="54" spans="1:7" s="6" customFormat="1" ht="13.5" customHeight="1">
      <c r="A54" s="12"/>
      <c r="B54" s="14"/>
      <c r="C54" s="12"/>
      <c r="D54" s="12"/>
      <c r="E54" s="41"/>
      <c r="F54" s="13"/>
      <c r="G54" s="28"/>
    </row>
    <row r="55" spans="1:7" s="6" customFormat="1" ht="13.5" customHeight="1">
      <c r="A55" s="12"/>
      <c r="B55" s="14"/>
      <c r="C55" s="12"/>
      <c r="D55" s="12"/>
      <c r="E55" s="41"/>
      <c r="F55" s="13"/>
      <c r="G55" s="28"/>
    </row>
    <row r="56" spans="1:7" s="6" customFormat="1" ht="13.5" customHeight="1">
      <c r="A56" s="12"/>
      <c r="B56" s="14"/>
      <c r="C56" s="12"/>
      <c r="D56" s="12"/>
      <c r="E56" s="41"/>
      <c r="F56" s="13"/>
      <c r="G56" s="28"/>
    </row>
    <row r="57" spans="1:7" s="6" customFormat="1" ht="13.5" customHeight="1">
      <c r="A57" s="12"/>
      <c r="B57" s="14"/>
      <c r="C57" s="12"/>
      <c r="D57" s="12"/>
      <c r="E57" s="41"/>
      <c r="F57" s="13"/>
      <c r="G57" s="28"/>
    </row>
    <row r="58" spans="1:7" s="6" customFormat="1" ht="13.5" customHeight="1">
      <c r="A58" s="12"/>
      <c r="B58" s="14"/>
      <c r="C58" s="12"/>
      <c r="D58" s="12"/>
      <c r="E58" s="41"/>
      <c r="F58" s="13"/>
      <c r="G58" s="28"/>
    </row>
    <row r="59" spans="1:7" s="6" customFormat="1" ht="13.5" customHeight="1">
      <c r="A59" s="12"/>
      <c r="B59" s="14"/>
      <c r="C59" s="12"/>
      <c r="D59" s="12"/>
      <c r="E59" s="41"/>
      <c r="F59" s="13"/>
      <c r="G59" s="28"/>
    </row>
    <row r="60" spans="1:7" s="6" customFormat="1" ht="13.5" customHeight="1">
      <c r="A60" s="12"/>
      <c r="B60" s="14"/>
      <c r="C60" s="12"/>
      <c r="D60" s="12"/>
      <c r="E60" s="41"/>
      <c r="F60" s="13"/>
      <c r="G60" s="28"/>
    </row>
    <row r="61" spans="1:7" s="6" customFormat="1" ht="13.5" customHeight="1">
      <c r="A61" s="12"/>
      <c r="B61" s="14"/>
      <c r="C61" s="12"/>
      <c r="D61" s="12"/>
      <c r="E61" s="41"/>
      <c r="F61" s="13"/>
      <c r="G61" s="28"/>
    </row>
    <row r="62" spans="1:7" s="6" customFormat="1" ht="12.75">
      <c r="A62" s="12"/>
      <c r="B62" s="11"/>
      <c r="C62" s="12"/>
      <c r="D62" s="12"/>
      <c r="E62" s="41"/>
      <c r="F62" s="13"/>
      <c r="G62" s="28"/>
    </row>
    <row r="63" spans="1:7" s="6" customFormat="1" ht="13.5" customHeight="1">
      <c r="A63" s="12"/>
      <c r="B63" s="14"/>
      <c r="C63" s="12"/>
      <c r="D63" s="12"/>
      <c r="E63" s="41"/>
      <c r="F63" s="13"/>
      <c r="G63" s="28"/>
    </row>
    <row r="64" spans="1:7" s="6" customFormat="1" ht="13.5" thickBot="1">
      <c r="A64" s="12"/>
      <c r="B64" s="11"/>
      <c r="C64" s="12"/>
      <c r="D64" s="12"/>
      <c r="E64" s="41"/>
      <c r="F64" s="13"/>
      <c r="G64" s="28"/>
    </row>
    <row r="65" spans="1:7" s="6" customFormat="1" ht="27" customHeight="1" thickBot="1">
      <c r="A65" s="19">
        <v>6200</v>
      </c>
      <c r="B65" s="235" t="s">
        <v>100</v>
      </c>
      <c r="C65" s="236"/>
      <c r="D65" s="46"/>
      <c r="E65" s="47"/>
      <c r="F65" s="24"/>
      <c r="G65" s="5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spans="2:13" s="27" customFormat="1" ht="13.5" customHeight="1">
      <c r="B79" s="2"/>
      <c r="E79" s="28"/>
      <c r="F79" s="28"/>
      <c r="G79" s="1"/>
      <c r="H79" s="2"/>
      <c r="I79" s="2"/>
      <c r="J79" s="2"/>
      <c r="K79" s="2"/>
      <c r="L79" s="2"/>
      <c r="M79" s="2"/>
    </row>
    <row r="80" spans="2:13" s="27" customFormat="1" ht="13.5" customHeight="1">
      <c r="B80" s="2"/>
      <c r="E80" s="28"/>
      <c r="F80" s="28"/>
      <c r="G80" s="1"/>
      <c r="H80" s="2"/>
      <c r="I80" s="2"/>
      <c r="J80" s="2"/>
      <c r="K80" s="2"/>
      <c r="L80" s="2"/>
      <c r="M80" s="2"/>
    </row>
    <row r="81" spans="2:13" s="27" customFormat="1" ht="13.5" customHeight="1">
      <c r="B81" s="2"/>
      <c r="E81" s="28"/>
      <c r="F81" s="28"/>
      <c r="G81" s="1"/>
      <c r="H81" s="2"/>
      <c r="I81" s="2"/>
      <c r="J81" s="2"/>
      <c r="K81" s="2"/>
      <c r="L81" s="2"/>
      <c r="M81" s="2"/>
    </row>
    <row r="82" spans="2:13" s="27" customFormat="1" ht="13.5" customHeight="1">
      <c r="B82" s="2"/>
      <c r="E82" s="28"/>
      <c r="F82" s="28"/>
      <c r="G82" s="1"/>
      <c r="H82" s="2"/>
      <c r="I82" s="2"/>
      <c r="J82" s="2"/>
      <c r="K82" s="2"/>
      <c r="L82" s="2"/>
      <c r="M82" s="2"/>
    </row>
    <row r="83" spans="2:13" s="27" customFormat="1" ht="13.5" customHeight="1">
      <c r="B83" s="2"/>
      <c r="E83" s="28"/>
      <c r="F83" s="28"/>
      <c r="G83" s="1"/>
      <c r="H83" s="2"/>
      <c r="I83" s="2"/>
      <c r="J83" s="2"/>
      <c r="K83" s="2"/>
      <c r="L83" s="2"/>
      <c r="M83" s="2"/>
    </row>
    <row r="84" spans="2:13" s="27" customFormat="1" ht="13.5" customHeight="1">
      <c r="B84" s="2"/>
      <c r="E84" s="28"/>
      <c r="F84" s="28"/>
      <c r="G84" s="1"/>
      <c r="H84" s="2"/>
      <c r="I84" s="2"/>
      <c r="J84" s="2"/>
      <c r="K84" s="2"/>
      <c r="L84" s="2"/>
      <c r="M84" s="2"/>
    </row>
    <row r="85" spans="2:13" s="27" customFormat="1" ht="13.5" customHeight="1">
      <c r="B85" s="2"/>
      <c r="E85" s="28"/>
      <c r="F85" s="28"/>
      <c r="G85" s="1"/>
      <c r="H85" s="2"/>
      <c r="I85" s="2"/>
      <c r="J85" s="2"/>
      <c r="K85" s="2"/>
      <c r="L85" s="2"/>
      <c r="M85" s="2"/>
    </row>
    <row r="86" spans="2:13" s="27" customFormat="1" ht="13.5" customHeight="1">
      <c r="B86" s="2"/>
      <c r="E86" s="28"/>
      <c r="F86" s="28"/>
      <c r="G86" s="1"/>
      <c r="H86" s="2"/>
      <c r="I86" s="2"/>
      <c r="J86" s="2"/>
      <c r="K86" s="2"/>
      <c r="L86" s="2"/>
      <c r="M86" s="2"/>
    </row>
    <row r="87" spans="2:13" s="27" customFormat="1" ht="13.5" customHeight="1">
      <c r="B87" s="2"/>
      <c r="E87" s="28"/>
      <c r="F87" s="28"/>
      <c r="G87" s="1"/>
      <c r="H87" s="2"/>
      <c r="I87" s="2"/>
      <c r="J87" s="2"/>
      <c r="K87" s="2"/>
      <c r="L87" s="2"/>
      <c r="M87" s="2"/>
    </row>
    <row r="88" spans="2:13" s="27" customFormat="1" ht="13.5" customHeight="1">
      <c r="B88" s="2"/>
      <c r="E88" s="28"/>
      <c r="F88" s="28"/>
      <c r="G88" s="1"/>
      <c r="H88" s="2"/>
      <c r="I88" s="2"/>
      <c r="J88" s="2"/>
      <c r="K88" s="2"/>
      <c r="L88" s="2"/>
      <c r="M88" s="2"/>
    </row>
    <row r="89" spans="2:13" s="27" customFormat="1" ht="13.5" customHeight="1">
      <c r="B89" s="2"/>
      <c r="E89" s="28"/>
      <c r="F89" s="28"/>
      <c r="G89" s="1"/>
      <c r="H89" s="2"/>
      <c r="I89" s="2"/>
      <c r="J89" s="2"/>
      <c r="K89" s="2"/>
      <c r="L89" s="2"/>
      <c r="M89" s="2"/>
    </row>
    <row r="90" spans="2:13" s="27" customFormat="1" ht="13.5" customHeight="1">
      <c r="B90" s="2"/>
      <c r="E90" s="28"/>
      <c r="F90" s="28"/>
      <c r="G90" s="1"/>
      <c r="H90" s="2"/>
      <c r="I90" s="2"/>
      <c r="J90" s="2"/>
      <c r="K90" s="2"/>
      <c r="L90" s="2"/>
      <c r="M90" s="2"/>
    </row>
    <row r="91" spans="2:13" s="27" customFormat="1" ht="13.5" customHeight="1">
      <c r="B91" s="2"/>
      <c r="E91" s="28"/>
      <c r="F91" s="28"/>
      <c r="G91" s="1"/>
      <c r="H91" s="2"/>
      <c r="I91" s="2"/>
      <c r="J91" s="2"/>
      <c r="K91" s="2"/>
      <c r="L91" s="2"/>
      <c r="M91" s="2"/>
    </row>
    <row r="92" spans="2:13" s="27" customFormat="1" ht="13.5" customHeight="1">
      <c r="B92" s="2"/>
      <c r="E92" s="28"/>
      <c r="F92" s="28"/>
      <c r="G92" s="1"/>
      <c r="H92" s="2"/>
      <c r="I92" s="2"/>
      <c r="J92" s="2"/>
      <c r="K92" s="2"/>
      <c r="L92" s="2"/>
      <c r="M92" s="2"/>
    </row>
    <row r="93" spans="2:13" s="27" customFormat="1" ht="13.5" customHeight="1">
      <c r="B93" s="2"/>
      <c r="E93" s="28"/>
      <c r="F93" s="28"/>
      <c r="G93" s="1"/>
      <c r="H93" s="2"/>
      <c r="I93" s="2"/>
      <c r="J93" s="2"/>
      <c r="K93" s="2"/>
      <c r="L93" s="2"/>
      <c r="M93" s="2"/>
    </row>
    <row r="94" spans="2:13" s="27" customFormat="1" ht="13.5" customHeight="1">
      <c r="B94" s="2"/>
      <c r="E94" s="28"/>
      <c r="F94" s="28"/>
      <c r="G94" s="1"/>
      <c r="H94" s="2"/>
      <c r="I94" s="2"/>
      <c r="J94" s="2"/>
      <c r="K94" s="2"/>
      <c r="L94" s="2"/>
      <c r="M94" s="2"/>
    </row>
  </sheetData>
  <sheetProtection/>
  <mergeCells count="7">
    <mergeCell ref="E1:E3"/>
    <mergeCell ref="F1:F3"/>
    <mergeCell ref="B65:C65"/>
    <mergeCell ref="A1:A3"/>
    <mergeCell ref="B1:B3"/>
    <mergeCell ref="C1:C3"/>
    <mergeCell ref="D1:D3"/>
  </mergeCells>
  <printOptions horizontalCentered="1"/>
  <pageMargins left="0.75" right="0.75" top="1" bottom="1" header="0.3" footer="0.3"/>
  <pageSetup firstPageNumber="56" useFirstPageNumber="1" horizontalDpi="600" verticalDpi="600" orientation="portrait" paperSize="9" scale="70" r:id="rId1"/>
  <headerFooter alignWithMargins="0">
    <oddHeader>&amp;CC.&amp;P</oddHeader>
    <oddFooter>&amp;L&amp;8&amp;F&amp;R&amp;10C2.2
Bill of Quantities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="85" zoomScaleNormal="85" zoomScaleSheetLayoutView="100" zoomScalePageLayoutView="0" workbookViewId="0" topLeftCell="A1">
      <selection activeCell="I30" sqref="I30"/>
    </sheetView>
  </sheetViews>
  <sheetFormatPr defaultColWidth="11.421875" defaultRowHeight="44.25" customHeight="1"/>
  <cols>
    <col min="1" max="1" width="9.4218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3.7109375" style="28" bestFit="1" customWidth="1"/>
    <col min="6" max="6" width="14.7109375" style="83" customWidth="1"/>
    <col min="7" max="7" width="10.00390625" style="2" customWidth="1"/>
    <col min="8" max="8" width="28.28125" style="2" customWidth="1"/>
    <col min="9" max="9" width="12.421875" style="2" bestFit="1" customWidth="1"/>
    <col min="10" max="10" width="22.7109375" style="2" customWidth="1"/>
    <col min="11" max="11" width="9.28125" style="2" bestFit="1" customWidth="1"/>
    <col min="12" max="12" width="11.7109375" style="2" customWidth="1"/>
    <col min="13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17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0"/>
      <c r="E2" s="220"/>
      <c r="F2" s="215"/>
    </row>
    <row r="3" spans="1:6" s="6" customFormat="1" ht="13.5" customHeight="1" thickBot="1">
      <c r="A3" s="219"/>
      <c r="B3" s="219"/>
      <c r="C3" s="219"/>
      <c r="D3" s="221"/>
      <c r="E3" s="221"/>
      <c r="F3" s="216"/>
    </row>
    <row r="4" spans="1:6" s="6" customFormat="1" ht="12.75">
      <c r="A4" s="7"/>
      <c r="B4" s="7"/>
      <c r="C4" s="7"/>
      <c r="D4" s="8"/>
      <c r="E4" s="9"/>
      <c r="F4" s="80"/>
    </row>
    <row r="5" spans="1:6" s="6" customFormat="1" ht="25.5">
      <c r="A5" s="10" t="s">
        <v>66</v>
      </c>
      <c r="B5" s="11" t="s">
        <v>47</v>
      </c>
      <c r="C5" s="12"/>
      <c r="D5" s="12"/>
      <c r="E5" s="13"/>
      <c r="F5" s="94"/>
    </row>
    <row r="6" spans="1:6" s="6" customFormat="1" ht="12.75">
      <c r="A6" s="10"/>
      <c r="B6" s="14"/>
      <c r="C6" s="12"/>
      <c r="D6" s="12"/>
      <c r="E6" s="13"/>
      <c r="F6" s="94"/>
    </row>
    <row r="7" spans="1:6" s="6" customFormat="1" ht="25.5">
      <c r="A7" s="12" t="s">
        <v>48</v>
      </c>
      <c r="B7" s="11" t="s">
        <v>67</v>
      </c>
      <c r="C7" s="12"/>
      <c r="D7" s="12"/>
      <c r="E7" s="13"/>
      <c r="F7" s="92"/>
    </row>
    <row r="8" spans="1:6" s="6" customFormat="1" ht="12.75">
      <c r="A8" s="12"/>
      <c r="B8" s="14"/>
      <c r="C8" s="12"/>
      <c r="D8" s="12"/>
      <c r="E8" s="13"/>
      <c r="F8" s="92"/>
    </row>
    <row r="9" spans="1:6" s="6" customFormat="1" ht="12.75">
      <c r="A9" s="12" t="s">
        <v>68</v>
      </c>
      <c r="B9" s="14" t="s">
        <v>69</v>
      </c>
      <c r="C9" s="12"/>
      <c r="D9" s="12"/>
      <c r="E9" s="13"/>
      <c r="F9" s="92"/>
    </row>
    <row r="10" spans="1:6" s="6" customFormat="1" ht="12.75">
      <c r="A10" s="12"/>
      <c r="B10" s="14"/>
      <c r="C10" s="12"/>
      <c r="D10" s="12"/>
      <c r="E10" s="193"/>
      <c r="F10" s="194"/>
    </row>
    <row r="11" spans="1:6" s="6" customFormat="1" ht="12.75">
      <c r="A11" s="12" t="s">
        <v>70</v>
      </c>
      <c r="B11" s="14" t="s">
        <v>71</v>
      </c>
      <c r="C11" s="12" t="s">
        <v>72</v>
      </c>
      <c r="D11" s="12">
        <v>1</v>
      </c>
      <c r="E11" s="193">
        <v>150000</v>
      </c>
      <c r="F11" s="194">
        <f>E11*D11</f>
        <v>150000</v>
      </c>
    </row>
    <row r="12" spans="1:6" s="6" customFormat="1" ht="12.75">
      <c r="A12" s="12"/>
      <c r="B12" s="14"/>
      <c r="C12" s="12"/>
      <c r="D12" s="12"/>
      <c r="E12" s="193"/>
      <c r="F12" s="194"/>
    </row>
    <row r="13" spans="1:6" s="6" customFormat="1" ht="28.5" customHeight="1">
      <c r="A13" s="12" t="s">
        <v>73</v>
      </c>
      <c r="B13" s="14" t="s">
        <v>74</v>
      </c>
      <c r="C13" s="12" t="s">
        <v>53</v>
      </c>
      <c r="D13" s="64">
        <f>F11</f>
        <v>150000</v>
      </c>
      <c r="E13" s="195"/>
      <c r="F13" s="196"/>
    </row>
    <row r="14" spans="1:6" s="6" customFormat="1" ht="12.75">
      <c r="A14" s="12"/>
      <c r="B14" s="14"/>
      <c r="C14" s="12"/>
      <c r="D14" s="12"/>
      <c r="E14" s="193"/>
      <c r="F14" s="194"/>
    </row>
    <row r="15" spans="1:6" s="6" customFormat="1" ht="12.75">
      <c r="A15" s="17" t="s">
        <v>75</v>
      </c>
      <c r="B15" s="17" t="s">
        <v>76</v>
      </c>
      <c r="C15" s="12"/>
      <c r="D15" s="12"/>
      <c r="E15" s="193"/>
      <c r="F15" s="194"/>
    </row>
    <row r="16" spans="1:6" s="6" customFormat="1" ht="12.75">
      <c r="A16" s="12"/>
      <c r="B16" s="14"/>
      <c r="C16" s="12"/>
      <c r="D16" s="12"/>
      <c r="E16" s="193"/>
      <c r="F16" s="194"/>
    </row>
    <row r="17" spans="1:6" s="6" customFormat="1" ht="12.75">
      <c r="A17" s="12" t="s">
        <v>23</v>
      </c>
      <c r="B17" s="14" t="s">
        <v>77</v>
      </c>
      <c r="C17" s="12" t="s">
        <v>72</v>
      </c>
      <c r="D17" s="12">
        <v>1</v>
      </c>
      <c r="E17" s="193">
        <v>100000</v>
      </c>
      <c r="F17" s="194">
        <f>E17*D17</f>
        <v>100000</v>
      </c>
    </row>
    <row r="18" spans="1:6" s="6" customFormat="1" ht="12.75">
      <c r="A18" s="12"/>
      <c r="B18" s="14"/>
      <c r="C18" s="12"/>
      <c r="D18" s="12"/>
      <c r="E18" s="193"/>
      <c r="F18" s="194"/>
    </row>
    <row r="19" spans="1:6" s="6" customFormat="1" ht="12.75">
      <c r="A19" s="12" t="s">
        <v>25</v>
      </c>
      <c r="B19" s="14" t="s">
        <v>78</v>
      </c>
      <c r="C19" s="12" t="s">
        <v>72</v>
      </c>
      <c r="D19" s="12">
        <v>1</v>
      </c>
      <c r="E19" s="193">
        <v>100000</v>
      </c>
      <c r="F19" s="194">
        <f>E19*D19</f>
        <v>100000</v>
      </c>
    </row>
    <row r="20" spans="1:6" s="6" customFormat="1" ht="12.75">
      <c r="A20" s="12"/>
      <c r="B20" s="14"/>
      <c r="C20" s="12"/>
      <c r="D20" s="12"/>
      <c r="E20" s="193"/>
      <c r="F20" s="194"/>
    </row>
    <row r="21" spans="1:6" s="6" customFormat="1" ht="12.75">
      <c r="A21" s="12" t="s">
        <v>24</v>
      </c>
      <c r="B21" s="14" t="s">
        <v>46</v>
      </c>
      <c r="C21" s="12" t="s">
        <v>79</v>
      </c>
      <c r="D21" s="64">
        <v>1</v>
      </c>
      <c r="E21" s="197">
        <v>10000</v>
      </c>
      <c r="F21" s="198">
        <f>E21*D21</f>
        <v>10000</v>
      </c>
    </row>
    <row r="22" spans="1:6" s="6" customFormat="1" ht="12.75">
      <c r="A22" s="12"/>
      <c r="B22" s="14"/>
      <c r="C22" s="12"/>
      <c r="D22" s="15"/>
      <c r="E22" s="193"/>
      <c r="F22" s="194"/>
    </row>
    <row r="23" spans="1:6" s="6" customFormat="1" ht="28.5" customHeight="1">
      <c r="A23" s="12" t="s">
        <v>26</v>
      </c>
      <c r="B23" s="14" t="s">
        <v>80</v>
      </c>
      <c r="C23" s="12" t="s">
        <v>81</v>
      </c>
      <c r="D23" s="64">
        <f>SUM(F17:F21)</f>
        <v>210000</v>
      </c>
      <c r="E23" s="195"/>
      <c r="F23" s="196"/>
    </row>
    <row r="24" spans="1:6" s="6" customFormat="1" ht="12.75">
      <c r="A24" s="12"/>
      <c r="B24" s="14"/>
      <c r="C24" s="12"/>
      <c r="D24" s="15"/>
      <c r="E24" s="16"/>
      <c r="F24" s="92"/>
    </row>
    <row r="25" spans="1:6" s="6" customFormat="1" ht="33.75" customHeight="1">
      <c r="A25" s="12" t="s">
        <v>29</v>
      </c>
      <c r="B25" s="14" t="s">
        <v>82</v>
      </c>
      <c r="C25" s="12"/>
      <c r="D25" s="15"/>
      <c r="E25" s="16"/>
      <c r="F25" s="92"/>
    </row>
    <row r="26" spans="1:6" s="6" customFormat="1" ht="12.75">
      <c r="A26" s="12"/>
      <c r="B26" s="14"/>
      <c r="C26" s="12"/>
      <c r="D26" s="12"/>
      <c r="E26" s="13"/>
      <c r="F26" s="92"/>
    </row>
    <row r="27" spans="1:6" s="6" customFormat="1" ht="12.75">
      <c r="A27" s="12"/>
      <c r="B27" s="14" t="s">
        <v>83</v>
      </c>
      <c r="C27" s="12" t="s">
        <v>53</v>
      </c>
      <c r="D27" s="64">
        <f>F17</f>
        <v>100000</v>
      </c>
      <c r="E27" s="175"/>
      <c r="F27" s="176"/>
    </row>
    <row r="28" spans="1:6" s="6" customFormat="1" ht="12.75">
      <c r="A28" s="12"/>
      <c r="B28" s="14"/>
      <c r="C28" s="12"/>
      <c r="D28" s="64"/>
      <c r="E28" s="13"/>
      <c r="F28" s="92"/>
    </row>
    <row r="29" spans="1:6" s="6" customFormat="1" ht="12.75">
      <c r="A29" s="12"/>
      <c r="B29" s="14" t="s">
        <v>84</v>
      </c>
      <c r="C29" s="12" t="s">
        <v>53</v>
      </c>
      <c r="D29" s="64">
        <f>E19</f>
        <v>100000</v>
      </c>
      <c r="E29" s="175"/>
      <c r="F29" s="176"/>
    </row>
    <row r="30" spans="1:6" s="6" customFormat="1" ht="12.75">
      <c r="A30" s="12"/>
      <c r="B30" s="14"/>
      <c r="C30" s="12"/>
      <c r="D30" s="12"/>
      <c r="E30" s="13"/>
      <c r="F30" s="92"/>
    </row>
    <row r="31" spans="1:8" s="6" customFormat="1" ht="31.5" customHeight="1">
      <c r="A31" s="12" t="s">
        <v>30</v>
      </c>
      <c r="B31" s="14" t="s">
        <v>85</v>
      </c>
      <c r="C31" s="12" t="s">
        <v>86</v>
      </c>
      <c r="D31" s="12">
        <v>25</v>
      </c>
      <c r="E31" s="14"/>
      <c r="F31" s="89"/>
      <c r="H31" s="18"/>
    </row>
    <row r="32" spans="1:6" s="6" customFormat="1" ht="12.75">
      <c r="A32" s="12"/>
      <c r="B32" s="14"/>
      <c r="C32" s="12"/>
      <c r="D32" s="15"/>
      <c r="E32" s="16"/>
      <c r="F32" s="92"/>
    </row>
    <row r="33" spans="1:6" s="6" customFormat="1" ht="33" customHeight="1">
      <c r="A33" s="12" t="s">
        <v>35</v>
      </c>
      <c r="B33" s="14" t="s">
        <v>87</v>
      </c>
      <c r="C33" s="12" t="s">
        <v>86</v>
      </c>
      <c r="D33" s="12">
        <f>D31</f>
        <v>25</v>
      </c>
      <c r="E33" s="14"/>
      <c r="F33" s="89"/>
    </row>
    <row r="34" spans="1:6" s="6" customFormat="1" ht="12.75">
      <c r="A34" s="12"/>
      <c r="B34" s="14"/>
      <c r="C34" s="12"/>
      <c r="D34" s="15"/>
      <c r="E34" s="16"/>
      <c r="F34" s="92"/>
    </row>
    <row r="35" spans="1:6" s="6" customFormat="1" ht="44.25" customHeight="1">
      <c r="A35" s="12" t="s">
        <v>36</v>
      </c>
      <c r="B35" s="14" t="s">
        <v>88</v>
      </c>
      <c r="C35" s="12" t="s">
        <v>72</v>
      </c>
      <c r="D35" s="64">
        <v>1</v>
      </c>
      <c r="E35" s="68">
        <v>10000</v>
      </c>
      <c r="F35" s="89">
        <f>E35*D35</f>
        <v>10000</v>
      </c>
    </row>
    <row r="36" spans="1:6" s="6" customFormat="1" ht="12.75">
      <c r="A36" s="12"/>
      <c r="B36" s="14"/>
      <c r="C36" s="12"/>
      <c r="D36" s="64"/>
      <c r="E36" s="16"/>
      <c r="F36" s="92"/>
    </row>
    <row r="37" spans="1:6" s="110" customFormat="1" ht="25.5">
      <c r="A37" s="107" t="s">
        <v>31</v>
      </c>
      <c r="B37" s="108" t="s">
        <v>89</v>
      </c>
      <c r="C37" s="107" t="s">
        <v>53</v>
      </c>
      <c r="D37" s="192">
        <v>10000</v>
      </c>
      <c r="E37" s="109"/>
      <c r="F37" s="122"/>
    </row>
    <row r="38" spans="1:6" s="6" customFormat="1" ht="12.75">
      <c r="A38" s="12"/>
      <c r="B38" s="14"/>
      <c r="C38" s="12"/>
      <c r="D38" s="64"/>
      <c r="E38" s="16"/>
      <c r="F38" s="89"/>
    </row>
    <row r="39" spans="1:6" s="6" customFormat="1" ht="12.75" hidden="1">
      <c r="A39" s="12"/>
      <c r="B39" s="14"/>
      <c r="C39" s="12"/>
      <c r="D39" s="64"/>
      <c r="E39" s="16"/>
      <c r="F39" s="89"/>
    </row>
    <row r="40" spans="1:6" s="6" customFormat="1" ht="25.5">
      <c r="A40" s="12" t="s">
        <v>25</v>
      </c>
      <c r="B40" s="14" t="s">
        <v>92</v>
      </c>
      <c r="C40" s="12" t="s">
        <v>53</v>
      </c>
      <c r="D40" s="64">
        <f>F17</f>
        <v>100000</v>
      </c>
      <c r="E40" s="16"/>
      <c r="F40" s="89"/>
    </row>
    <row r="41" spans="1:6" s="6" customFormat="1" ht="12.75">
      <c r="A41" s="12"/>
      <c r="B41" s="14"/>
      <c r="C41" s="12"/>
      <c r="D41" s="15"/>
      <c r="E41" s="13"/>
      <c r="F41" s="92"/>
    </row>
    <row r="42" spans="1:6" s="6" customFormat="1" ht="12.75">
      <c r="A42" s="12" t="s">
        <v>93</v>
      </c>
      <c r="B42" s="11" t="s">
        <v>94</v>
      </c>
      <c r="C42" s="12"/>
      <c r="D42" s="12"/>
      <c r="E42" s="13"/>
      <c r="F42" s="92"/>
    </row>
    <row r="43" spans="1:6" s="6" customFormat="1" ht="12.75">
      <c r="A43" s="12"/>
      <c r="B43" s="14"/>
      <c r="C43" s="12"/>
      <c r="D43" s="12"/>
      <c r="E43" s="13"/>
      <c r="F43" s="92"/>
    </row>
    <row r="44" spans="1:6" s="6" customFormat="1" ht="12.75">
      <c r="A44" s="12" t="s">
        <v>23</v>
      </c>
      <c r="B44" s="14" t="s">
        <v>95</v>
      </c>
      <c r="C44" s="12" t="s">
        <v>72</v>
      </c>
      <c r="D44" s="12">
        <v>1</v>
      </c>
      <c r="E44" s="193">
        <v>30000</v>
      </c>
      <c r="F44" s="194">
        <f>E44*D44</f>
        <v>30000</v>
      </c>
    </row>
    <row r="45" spans="1:6" s="6" customFormat="1" ht="12.75">
      <c r="A45" s="62" t="s">
        <v>25</v>
      </c>
      <c r="B45" s="60" t="s">
        <v>95</v>
      </c>
      <c r="C45" s="62" t="s">
        <v>72</v>
      </c>
      <c r="D45" s="12">
        <v>1</v>
      </c>
      <c r="E45" s="193">
        <v>30000</v>
      </c>
      <c r="F45" s="194">
        <f>+E45*D45</f>
        <v>30000</v>
      </c>
    </row>
    <row r="46" spans="1:6" s="6" customFormat="1" ht="12.75">
      <c r="A46" s="62" t="s">
        <v>24</v>
      </c>
      <c r="B46" s="14" t="s">
        <v>96</v>
      </c>
      <c r="C46" s="12" t="s">
        <v>72</v>
      </c>
      <c r="D46" s="12">
        <v>1</v>
      </c>
      <c r="E46" s="193">
        <f>10000</f>
        <v>10000</v>
      </c>
      <c r="F46" s="194">
        <f>E46*D46</f>
        <v>10000</v>
      </c>
    </row>
    <row r="47" spans="1:6" s="6" customFormat="1" ht="25.5">
      <c r="A47" s="62" t="s">
        <v>26</v>
      </c>
      <c r="B47" s="14" t="s">
        <v>97</v>
      </c>
      <c r="C47" s="12" t="s">
        <v>53</v>
      </c>
      <c r="D47" s="64">
        <f>F44+F46</f>
        <v>40000</v>
      </c>
      <c r="E47" s="195"/>
      <c r="F47" s="196"/>
    </row>
    <row r="48" spans="1:6" s="6" customFormat="1" ht="12.75">
      <c r="A48" s="12"/>
      <c r="B48" s="14"/>
      <c r="C48" s="12"/>
      <c r="D48" s="12"/>
      <c r="E48" s="193"/>
      <c r="F48" s="194"/>
    </row>
    <row r="49" spans="1:6" s="6" customFormat="1" ht="12.75">
      <c r="A49" s="62" t="s">
        <v>29</v>
      </c>
      <c r="B49" s="14" t="s">
        <v>98</v>
      </c>
      <c r="C49" s="12" t="s">
        <v>72</v>
      </c>
      <c r="D49" s="12">
        <v>1</v>
      </c>
      <c r="E49" s="193">
        <v>4000</v>
      </c>
      <c r="F49" s="194">
        <f>E49*D49</f>
        <v>4000</v>
      </c>
    </row>
    <row r="50" spans="1:6" s="6" customFormat="1" ht="12.75">
      <c r="A50" s="12"/>
      <c r="B50" s="14"/>
      <c r="C50" s="12"/>
      <c r="D50" s="15"/>
      <c r="E50" s="13"/>
      <c r="F50" s="92"/>
    </row>
    <row r="51" spans="1:6" s="6" customFormat="1" ht="25.5">
      <c r="A51" s="62" t="s">
        <v>30</v>
      </c>
      <c r="B51" s="14" t="s">
        <v>99</v>
      </c>
      <c r="C51" s="12" t="s">
        <v>53</v>
      </c>
      <c r="D51" s="64">
        <f>F49</f>
        <v>4000</v>
      </c>
      <c r="E51" s="175"/>
      <c r="F51" s="176"/>
    </row>
    <row r="52" spans="1:6" s="6" customFormat="1" ht="12.75">
      <c r="A52" s="62"/>
      <c r="B52" s="14"/>
      <c r="C52" s="12"/>
      <c r="D52" s="15"/>
      <c r="E52" s="175"/>
      <c r="F52" s="176"/>
    </row>
    <row r="53" spans="1:6" s="6" customFormat="1" ht="12.75">
      <c r="A53" s="62"/>
      <c r="B53" s="14"/>
      <c r="C53" s="12"/>
      <c r="D53" s="15"/>
      <c r="E53" s="175"/>
      <c r="F53" s="176"/>
    </row>
    <row r="54" spans="1:6" s="6" customFormat="1" ht="12.75">
      <c r="A54" s="62"/>
      <c r="B54" s="14"/>
      <c r="C54" s="12"/>
      <c r="D54" s="15"/>
      <c r="E54" s="175"/>
      <c r="F54" s="176"/>
    </row>
    <row r="55" spans="1:6" s="6" customFormat="1" ht="12.75">
      <c r="A55" s="62"/>
      <c r="B55" s="14"/>
      <c r="C55" s="12"/>
      <c r="D55" s="15"/>
      <c r="E55" s="175"/>
      <c r="F55" s="176"/>
    </row>
    <row r="56" spans="1:6" s="6" customFormat="1" ht="12.75">
      <c r="A56" s="62"/>
      <c r="B56" s="14"/>
      <c r="C56" s="12"/>
      <c r="D56" s="15"/>
      <c r="E56" s="175"/>
      <c r="F56" s="176"/>
    </row>
    <row r="57" spans="1:6" s="6" customFormat="1" ht="12.75">
      <c r="A57" s="62"/>
      <c r="B57" s="14"/>
      <c r="C57" s="12"/>
      <c r="D57" s="15"/>
      <c r="E57" s="175"/>
      <c r="F57" s="176"/>
    </row>
    <row r="58" spans="1:6" s="6" customFormat="1" ht="12.75">
      <c r="A58" s="62"/>
      <c r="B58" s="14"/>
      <c r="C58" s="12"/>
      <c r="D58" s="15"/>
      <c r="E58" s="175"/>
      <c r="F58" s="176"/>
    </row>
    <row r="59" spans="1:6" s="6" customFormat="1" ht="12.75">
      <c r="A59" s="62"/>
      <c r="B59" s="14"/>
      <c r="C59" s="12"/>
      <c r="D59" s="15"/>
      <c r="E59" s="175"/>
      <c r="F59" s="176"/>
    </row>
    <row r="60" spans="1:6" s="6" customFormat="1" ht="12.75">
      <c r="A60" s="62"/>
      <c r="B60" s="14"/>
      <c r="C60" s="12"/>
      <c r="D60" s="15"/>
      <c r="E60" s="175"/>
      <c r="F60" s="176"/>
    </row>
    <row r="61" spans="1:6" s="6" customFormat="1" ht="12.75">
      <c r="A61" s="62"/>
      <c r="B61" s="14"/>
      <c r="C61" s="12"/>
      <c r="D61" s="15"/>
      <c r="E61" s="175"/>
      <c r="F61" s="176"/>
    </row>
    <row r="62" spans="1:6" s="6" customFormat="1" ht="12.75">
      <c r="A62" s="62"/>
      <c r="B62" s="14"/>
      <c r="C62" s="12"/>
      <c r="D62" s="15"/>
      <c r="E62" s="175"/>
      <c r="F62" s="176"/>
    </row>
    <row r="63" spans="1:6" s="6" customFormat="1" ht="12.75">
      <c r="A63" s="62"/>
      <c r="B63" s="14"/>
      <c r="C63" s="12"/>
      <c r="D63" s="15"/>
      <c r="E63" s="175"/>
      <c r="F63" s="176"/>
    </row>
    <row r="64" spans="1:6" s="6" customFormat="1" ht="12.75">
      <c r="A64" s="62"/>
      <c r="B64" s="14"/>
      <c r="C64" s="12"/>
      <c r="D64" s="15"/>
      <c r="E64" s="175"/>
      <c r="F64" s="176"/>
    </row>
    <row r="65" spans="1:6" s="6" customFormat="1" ht="12.75">
      <c r="A65" s="62"/>
      <c r="B65" s="14"/>
      <c r="C65" s="12"/>
      <c r="D65" s="15"/>
      <c r="E65" s="175"/>
      <c r="F65" s="176"/>
    </row>
    <row r="66" spans="1:6" s="6" customFormat="1" ht="13.5" thickBot="1">
      <c r="A66" s="12"/>
      <c r="B66" s="14"/>
      <c r="C66" s="12"/>
      <c r="D66" s="12"/>
      <c r="E66" s="13"/>
      <c r="F66" s="92"/>
    </row>
    <row r="67" spans="1:6" s="6" customFormat="1" ht="25.5" customHeight="1" thickBot="1">
      <c r="A67" s="19">
        <v>1200</v>
      </c>
      <c r="B67" s="20" t="s">
        <v>90</v>
      </c>
      <c r="C67" s="21"/>
      <c r="D67" s="22"/>
      <c r="E67" s="23"/>
      <c r="F67" s="177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44" useFirstPageNumber="1" fitToHeight="1" fitToWidth="1" horizontalDpi="600" verticalDpi="600" orientation="portrait" paperSize="9" scale="68" r:id="rId1"/>
  <headerFooter alignWithMargins="0">
    <oddFooter>&amp;L&amp;8&amp;K000000BoQ Tender&amp;R&amp;K000000
Bill of Quantities</oddFooter>
  </headerFooter>
  <ignoredErrors>
    <ignoredError sqref="F4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SheetLayoutView="100" zoomScalePageLayoutView="0" workbookViewId="0" topLeftCell="A1">
      <selection activeCell="A1" sqref="A1:F65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7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7" s="6" customFormat="1" ht="3.75" customHeight="1">
      <c r="A4" s="8"/>
      <c r="B4" s="189"/>
      <c r="C4" s="189"/>
      <c r="D4" s="190"/>
      <c r="E4" s="53"/>
      <c r="F4" s="13"/>
      <c r="G4" s="5"/>
    </row>
    <row r="5" spans="1:7" s="6" customFormat="1" ht="13.5" customHeight="1">
      <c r="A5" s="7"/>
      <c r="B5" s="25"/>
      <c r="C5" s="48"/>
      <c r="D5" s="26"/>
      <c r="E5" s="49"/>
      <c r="F5" s="13"/>
      <c r="G5" s="5"/>
    </row>
    <row r="6" spans="1:7" s="6" customFormat="1" ht="28.5" customHeight="1">
      <c r="A6" s="10" t="s">
        <v>472</v>
      </c>
      <c r="B6" s="11" t="s">
        <v>498</v>
      </c>
      <c r="C6" s="12"/>
      <c r="D6" s="12"/>
      <c r="E6" s="28"/>
      <c r="F6" s="13"/>
      <c r="G6" s="5"/>
    </row>
    <row r="7" spans="1:7" s="6" customFormat="1" ht="13.5" customHeight="1">
      <c r="A7" s="10"/>
      <c r="B7" s="14"/>
      <c r="C7" s="12"/>
      <c r="D7" s="12"/>
      <c r="E7" s="41"/>
      <c r="F7" s="13"/>
      <c r="G7" s="5"/>
    </row>
    <row r="8" spans="1:7" s="6" customFormat="1" ht="12.75">
      <c r="A8" s="12">
        <v>63.01</v>
      </c>
      <c r="B8" s="60" t="s">
        <v>473</v>
      </c>
      <c r="C8" s="62"/>
      <c r="D8" s="12"/>
      <c r="E8" s="41"/>
      <c r="F8" s="13"/>
      <c r="G8" s="5"/>
    </row>
    <row r="9" spans="1:7" s="6" customFormat="1" ht="13.5" customHeight="1">
      <c r="A9" s="12"/>
      <c r="B9" s="14"/>
      <c r="C9" s="12"/>
      <c r="D9" s="12"/>
      <c r="E9" s="41"/>
      <c r="F9" s="13"/>
      <c r="G9" s="5"/>
    </row>
    <row r="10" spans="1:7" s="6" customFormat="1" ht="12.75">
      <c r="A10" s="62" t="s">
        <v>23</v>
      </c>
      <c r="B10" s="60" t="s">
        <v>474</v>
      </c>
      <c r="C10" s="62"/>
      <c r="D10" s="12"/>
      <c r="E10" s="41"/>
      <c r="F10" s="188"/>
      <c r="G10" s="28"/>
    </row>
    <row r="11" spans="1:7" s="6" customFormat="1" ht="13.5" customHeight="1">
      <c r="A11" s="12"/>
      <c r="B11" s="14"/>
      <c r="C11" s="12"/>
      <c r="D11" s="12"/>
      <c r="E11" s="41"/>
      <c r="F11" s="89"/>
      <c r="G11" s="28"/>
    </row>
    <row r="12" spans="1:7" s="6" customFormat="1" ht="13.5" customHeight="1">
      <c r="A12" s="62" t="s">
        <v>453</v>
      </c>
      <c r="B12" s="60" t="s">
        <v>475</v>
      </c>
      <c r="C12" s="62"/>
      <c r="D12" s="12"/>
      <c r="E12" s="41"/>
      <c r="F12" s="89"/>
      <c r="G12" s="28"/>
    </row>
    <row r="13" spans="1:7" s="6" customFormat="1" ht="13.5" customHeight="1">
      <c r="A13" s="12"/>
      <c r="B13" s="14"/>
      <c r="C13" s="12"/>
      <c r="D13" s="12"/>
      <c r="E13" s="41"/>
      <c r="F13" s="89"/>
      <c r="G13" s="28"/>
    </row>
    <row r="14" spans="1:7" s="6" customFormat="1" ht="12.75">
      <c r="A14" s="62"/>
      <c r="B14" s="60" t="s">
        <v>476</v>
      </c>
      <c r="C14" s="62" t="s">
        <v>60</v>
      </c>
      <c r="D14" s="12">
        <v>38.44</v>
      </c>
      <c r="E14" s="41"/>
      <c r="F14" s="89"/>
      <c r="G14" s="28"/>
    </row>
    <row r="15" spans="1:7" s="6" customFormat="1" ht="13.5" customHeight="1">
      <c r="A15" s="12"/>
      <c r="B15" s="14"/>
      <c r="C15" s="12"/>
      <c r="D15" s="12"/>
      <c r="E15" s="41"/>
      <c r="F15" s="89"/>
      <c r="G15" s="28"/>
    </row>
    <row r="16" spans="1:7" s="6" customFormat="1" ht="13.5" customHeight="1">
      <c r="A16" s="62" t="s">
        <v>477</v>
      </c>
      <c r="B16" s="60" t="s">
        <v>478</v>
      </c>
      <c r="C16" s="12"/>
      <c r="D16" s="12"/>
      <c r="E16" s="41"/>
      <c r="F16" s="89"/>
      <c r="G16" s="28"/>
    </row>
    <row r="17" spans="1:7" s="6" customFormat="1" ht="13.5" customHeight="1">
      <c r="A17" s="12"/>
      <c r="B17" s="60" t="s">
        <v>479</v>
      </c>
      <c r="C17" s="62" t="s">
        <v>60</v>
      </c>
      <c r="D17" s="12">
        <v>0.08</v>
      </c>
      <c r="E17" s="41"/>
      <c r="F17" s="89"/>
      <c r="G17" s="28"/>
    </row>
    <row r="18" spans="1:7" s="6" customFormat="1" ht="13.5" customHeight="1">
      <c r="A18" s="62"/>
      <c r="B18" s="60"/>
      <c r="C18" s="62"/>
      <c r="D18" s="12"/>
      <c r="E18" s="41"/>
      <c r="F18" s="89"/>
      <c r="G18" s="28"/>
    </row>
    <row r="19" spans="1:7" s="6" customFormat="1" ht="13.5" customHeight="1">
      <c r="A19" s="12"/>
      <c r="B19" s="14"/>
      <c r="C19" s="12"/>
      <c r="D19" s="12"/>
      <c r="E19" s="41"/>
      <c r="F19" s="89"/>
      <c r="G19" s="28"/>
    </row>
    <row r="20" spans="1:7" s="6" customFormat="1" ht="13.5" customHeight="1">
      <c r="A20" s="62"/>
      <c r="B20" s="60"/>
      <c r="C20" s="62"/>
      <c r="D20" s="12"/>
      <c r="E20" s="41"/>
      <c r="F20" s="89"/>
      <c r="G20" s="28"/>
    </row>
    <row r="21" spans="1:7" s="6" customFormat="1" ht="13.5" customHeight="1">
      <c r="A21" s="12"/>
      <c r="B21" s="14"/>
      <c r="C21" s="12"/>
      <c r="D21" s="12"/>
      <c r="E21" s="41"/>
      <c r="F21" s="89"/>
      <c r="G21" s="28"/>
    </row>
    <row r="22" spans="1:7" s="6" customFormat="1" ht="13.5" customHeight="1">
      <c r="A22" s="62"/>
      <c r="B22" s="60"/>
      <c r="C22" s="12"/>
      <c r="D22" s="12"/>
      <c r="E22" s="41"/>
      <c r="F22" s="89"/>
      <c r="G22" s="28"/>
    </row>
    <row r="23" spans="1:7" s="6" customFormat="1" ht="13.5" customHeight="1">
      <c r="A23" s="12"/>
      <c r="B23" s="14"/>
      <c r="C23" s="12"/>
      <c r="D23" s="12"/>
      <c r="E23" s="41"/>
      <c r="F23" s="89"/>
      <c r="G23" s="28"/>
    </row>
    <row r="24" spans="1:7" s="6" customFormat="1" ht="13.5" customHeight="1">
      <c r="A24" s="62"/>
      <c r="B24" s="60"/>
      <c r="C24" s="62"/>
      <c r="D24" s="12"/>
      <c r="E24" s="41"/>
      <c r="F24" s="89"/>
      <c r="G24" s="28"/>
    </row>
    <row r="25" spans="1:7" s="6" customFormat="1" ht="13.5" customHeight="1">
      <c r="A25" s="12"/>
      <c r="B25" s="14"/>
      <c r="C25" s="12"/>
      <c r="D25" s="12"/>
      <c r="E25" s="41"/>
      <c r="F25" s="89"/>
      <c r="G25" s="28"/>
    </row>
    <row r="26" spans="1:7" s="6" customFormat="1" ht="13.5" customHeight="1">
      <c r="A26" s="12"/>
      <c r="B26" s="14"/>
      <c r="C26" s="12"/>
      <c r="D26" s="12"/>
      <c r="E26" s="41"/>
      <c r="F26" s="89"/>
      <c r="G26" s="28"/>
    </row>
    <row r="27" spans="1:7" s="6" customFormat="1" ht="13.5" customHeight="1">
      <c r="A27" s="12"/>
      <c r="B27" s="14"/>
      <c r="C27" s="12"/>
      <c r="D27" s="12"/>
      <c r="E27" s="41"/>
      <c r="F27" s="89"/>
      <c r="G27" s="28"/>
    </row>
    <row r="28" spans="1:7" s="6" customFormat="1" ht="13.5" customHeight="1">
      <c r="A28" s="12"/>
      <c r="B28" s="14"/>
      <c r="C28" s="12"/>
      <c r="D28" s="12"/>
      <c r="E28" s="41"/>
      <c r="F28" s="89"/>
      <c r="G28" s="28"/>
    </row>
    <row r="29" spans="1:7" s="6" customFormat="1" ht="13.5" customHeight="1">
      <c r="A29" s="12"/>
      <c r="B29" s="14"/>
      <c r="C29" s="12"/>
      <c r="D29" s="12"/>
      <c r="E29" s="41"/>
      <c r="F29" s="89"/>
      <c r="G29" s="28"/>
    </row>
    <row r="30" spans="1:7" s="6" customFormat="1" ht="13.5" customHeight="1">
      <c r="A30" s="12"/>
      <c r="B30" s="14"/>
      <c r="C30" s="12"/>
      <c r="D30" s="12"/>
      <c r="E30" s="41"/>
      <c r="F30" s="89"/>
      <c r="G30" s="28"/>
    </row>
    <row r="31" spans="1:7" s="6" customFormat="1" ht="13.5" customHeight="1">
      <c r="A31" s="12"/>
      <c r="B31" s="14"/>
      <c r="C31" s="12"/>
      <c r="D31" s="12"/>
      <c r="E31" s="41"/>
      <c r="F31" s="89"/>
      <c r="G31" s="28"/>
    </row>
    <row r="32" spans="1:7" s="6" customFormat="1" ht="13.5" customHeight="1">
      <c r="A32" s="12"/>
      <c r="B32" s="14"/>
      <c r="C32" s="12"/>
      <c r="D32" s="12"/>
      <c r="E32" s="41"/>
      <c r="F32" s="89"/>
      <c r="G32" s="28"/>
    </row>
    <row r="33" spans="1:7" s="6" customFormat="1" ht="13.5" customHeight="1">
      <c r="A33" s="12"/>
      <c r="B33" s="14"/>
      <c r="C33" s="12"/>
      <c r="D33" s="12"/>
      <c r="E33" s="41"/>
      <c r="F33" s="89"/>
      <c r="G33" s="28"/>
    </row>
    <row r="34" spans="1:7" s="6" customFormat="1" ht="13.5" customHeight="1">
      <c r="A34" s="12"/>
      <c r="B34" s="14"/>
      <c r="C34" s="12"/>
      <c r="D34" s="12"/>
      <c r="E34" s="41"/>
      <c r="F34" s="89"/>
      <c r="G34" s="28"/>
    </row>
    <row r="35" spans="1:7" s="6" customFormat="1" ht="13.5" customHeight="1">
      <c r="A35" s="12"/>
      <c r="B35" s="14"/>
      <c r="C35" s="12"/>
      <c r="D35" s="12"/>
      <c r="E35" s="41"/>
      <c r="F35" s="89"/>
      <c r="G35" s="28"/>
    </row>
    <row r="36" spans="1:7" s="6" customFormat="1" ht="13.5" customHeight="1">
      <c r="A36" s="12"/>
      <c r="B36" s="14"/>
      <c r="C36" s="12"/>
      <c r="D36" s="12"/>
      <c r="E36" s="41"/>
      <c r="F36" s="89"/>
      <c r="G36" s="28"/>
    </row>
    <row r="37" spans="1:7" s="6" customFormat="1" ht="13.5" customHeight="1">
      <c r="A37" s="12"/>
      <c r="B37" s="14"/>
      <c r="C37" s="12"/>
      <c r="D37" s="12"/>
      <c r="E37" s="41"/>
      <c r="F37" s="89"/>
      <c r="G37" s="28"/>
    </row>
    <row r="38" spans="1:7" s="6" customFormat="1" ht="13.5" customHeight="1">
      <c r="A38" s="12"/>
      <c r="B38" s="14"/>
      <c r="C38" s="12"/>
      <c r="D38" s="12"/>
      <c r="E38" s="41"/>
      <c r="F38" s="89"/>
      <c r="G38" s="28"/>
    </row>
    <row r="39" spans="1:7" s="6" customFormat="1" ht="13.5" customHeight="1">
      <c r="A39" s="12"/>
      <c r="B39" s="14"/>
      <c r="C39" s="12"/>
      <c r="D39" s="12"/>
      <c r="E39" s="41"/>
      <c r="F39" s="89"/>
      <c r="G39" s="28"/>
    </row>
    <row r="40" spans="1:7" s="6" customFormat="1" ht="13.5" customHeight="1">
      <c r="A40" s="12"/>
      <c r="B40" s="14"/>
      <c r="C40" s="12"/>
      <c r="D40" s="12"/>
      <c r="E40" s="41"/>
      <c r="F40" s="89"/>
      <c r="G40" s="28"/>
    </row>
    <row r="41" spans="1:7" s="6" customFormat="1" ht="13.5" customHeight="1">
      <c r="A41" s="12"/>
      <c r="B41" s="14"/>
      <c r="C41" s="12"/>
      <c r="D41" s="12"/>
      <c r="E41" s="41"/>
      <c r="F41" s="89"/>
      <c r="G41" s="28"/>
    </row>
    <row r="42" spans="1:7" s="6" customFormat="1" ht="13.5" customHeight="1">
      <c r="A42" s="12"/>
      <c r="B42" s="14"/>
      <c r="C42" s="12"/>
      <c r="D42" s="12"/>
      <c r="E42" s="41"/>
      <c r="F42" s="89"/>
      <c r="G42" s="28"/>
    </row>
    <row r="43" spans="1:7" s="6" customFormat="1" ht="13.5" customHeight="1">
      <c r="A43" s="12"/>
      <c r="B43" s="14"/>
      <c r="C43" s="12"/>
      <c r="D43" s="12"/>
      <c r="E43" s="41"/>
      <c r="F43" s="89"/>
      <c r="G43" s="28"/>
    </row>
    <row r="44" spans="1:7" s="6" customFormat="1" ht="13.5" customHeight="1">
      <c r="A44" s="12"/>
      <c r="B44" s="14"/>
      <c r="C44" s="12"/>
      <c r="D44" s="12"/>
      <c r="E44" s="41"/>
      <c r="F44" s="89"/>
      <c r="G44" s="28"/>
    </row>
    <row r="45" spans="1:7" s="6" customFormat="1" ht="13.5" customHeight="1">
      <c r="A45" s="12"/>
      <c r="B45" s="14"/>
      <c r="C45" s="12"/>
      <c r="D45" s="12"/>
      <c r="E45" s="41"/>
      <c r="F45" s="13"/>
      <c r="G45" s="28"/>
    </row>
    <row r="46" spans="1:7" s="6" customFormat="1" ht="13.5" customHeight="1">
      <c r="A46" s="12"/>
      <c r="B46" s="11"/>
      <c r="C46" s="12"/>
      <c r="D46" s="12"/>
      <c r="E46" s="41"/>
      <c r="F46" s="13"/>
      <c r="G46" s="28"/>
    </row>
    <row r="47" spans="1:7" s="6" customFormat="1" ht="13.5" customHeight="1">
      <c r="A47" s="12"/>
      <c r="B47" s="14"/>
      <c r="C47" s="12"/>
      <c r="D47" s="12"/>
      <c r="E47" s="41"/>
      <c r="F47" s="13"/>
      <c r="G47" s="28"/>
    </row>
    <row r="48" spans="1:7" s="6" customFormat="1" ht="13.5" customHeight="1">
      <c r="A48" s="12"/>
      <c r="B48" s="14"/>
      <c r="C48" s="12"/>
      <c r="D48" s="12"/>
      <c r="E48" s="41"/>
      <c r="F48" s="13"/>
      <c r="G48" s="28"/>
    </row>
    <row r="49" spans="1:7" s="6" customFormat="1" ht="13.5" customHeight="1">
      <c r="A49" s="12"/>
      <c r="B49" s="14"/>
      <c r="C49" s="12"/>
      <c r="D49" s="12"/>
      <c r="E49" s="41"/>
      <c r="F49" s="13"/>
      <c r="G49" s="28"/>
    </row>
    <row r="50" spans="1:7" s="6" customFormat="1" ht="13.5" customHeight="1">
      <c r="A50" s="12"/>
      <c r="B50" s="14"/>
      <c r="C50" s="12"/>
      <c r="D50" s="12"/>
      <c r="E50" s="41"/>
      <c r="F50" s="13"/>
      <c r="G50" s="28"/>
    </row>
    <row r="51" spans="1:7" s="6" customFormat="1" ht="13.5" customHeight="1">
      <c r="A51" s="12"/>
      <c r="B51" s="14"/>
      <c r="C51" s="12"/>
      <c r="D51" s="12"/>
      <c r="E51" s="41"/>
      <c r="F51" s="13"/>
      <c r="G51" s="28"/>
    </row>
    <row r="52" spans="1:7" s="6" customFormat="1" ht="13.5" customHeight="1">
      <c r="A52" s="12"/>
      <c r="B52" s="11"/>
      <c r="C52" s="12"/>
      <c r="D52" s="12"/>
      <c r="E52" s="41"/>
      <c r="F52" s="13"/>
      <c r="G52" s="28"/>
    </row>
    <row r="53" spans="1:7" s="6" customFormat="1" ht="13.5" customHeight="1">
      <c r="A53" s="12"/>
      <c r="B53" s="14"/>
      <c r="C53" s="12"/>
      <c r="D53" s="12"/>
      <c r="E53" s="41"/>
      <c r="F53" s="13"/>
      <c r="G53" s="28"/>
    </row>
    <row r="54" spans="1:7" s="6" customFormat="1" ht="13.5" customHeight="1">
      <c r="A54" s="12"/>
      <c r="B54" s="14"/>
      <c r="C54" s="12"/>
      <c r="D54" s="12"/>
      <c r="E54" s="41"/>
      <c r="F54" s="13"/>
      <c r="G54" s="28"/>
    </row>
    <row r="55" spans="1:7" s="6" customFormat="1" ht="13.5" customHeight="1">
      <c r="A55" s="12"/>
      <c r="B55" s="14"/>
      <c r="C55" s="12"/>
      <c r="D55" s="12"/>
      <c r="E55" s="41"/>
      <c r="F55" s="13"/>
      <c r="G55" s="28"/>
    </row>
    <row r="56" spans="1:7" s="6" customFormat="1" ht="13.5" customHeight="1">
      <c r="A56" s="12"/>
      <c r="B56" s="14"/>
      <c r="C56" s="12"/>
      <c r="D56" s="12"/>
      <c r="E56" s="41"/>
      <c r="F56" s="13"/>
      <c r="G56" s="28"/>
    </row>
    <row r="57" spans="1:7" s="6" customFormat="1" ht="13.5" customHeight="1">
      <c r="A57" s="12"/>
      <c r="B57" s="14"/>
      <c r="C57" s="12"/>
      <c r="D57" s="12"/>
      <c r="E57" s="41"/>
      <c r="F57" s="13"/>
      <c r="G57" s="28"/>
    </row>
    <row r="58" spans="1:7" s="6" customFormat="1" ht="13.5" customHeight="1">
      <c r="A58" s="12"/>
      <c r="B58" s="14"/>
      <c r="C58" s="12"/>
      <c r="D58" s="12"/>
      <c r="E58" s="41"/>
      <c r="F58" s="13"/>
      <c r="G58" s="28"/>
    </row>
    <row r="59" spans="1:7" s="6" customFormat="1" ht="13.5" customHeight="1">
      <c r="A59" s="12"/>
      <c r="B59" s="14"/>
      <c r="C59" s="12"/>
      <c r="D59" s="12"/>
      <c r="E59" s="41"/>
      <c r="F59" s="13"/>
      <c r="G59" s="28"/>
    </row>
    <row r="60" spans="1:7" s="6" customFormat="1" ht="13.5" customHeight="1">
      <c r="A60" s="12"/>
      <c r="B60" s="14"/>
      <c r="C60" s="12"/>
      <c r="D60" s="12"/>
      <c r="E60" s="41"/>
      <c r="F60" s="13"/>
      <c r="G60" s="28"/>
    </row>
    <row r="61" spans="1:7" s="6" customFormat="1" ht="13.5" customHeight="1">
      <c r="A61" s="12"/>
      <c r="B61" s="14"/>
      <c r="C61" s="12"/>
      <c r="D61" s="12"/>
      <c r="E61" s="41"/>
      <c r="F61" s="13"/>
      <c r="G61" s="28"/>
    </row>
    <row r="62" spans="1:7" s="6" customFormat="1" ht="12.75">
      <c r="A62" s="12"/>
      <c r="B62" s="11"/>
      <c r="C62" s="12"/>
      <c r="D62" s="12"/>
      <c r="E62" s="41"/>
      <c r="F62" s="13"/>
      <c r="G62" s="28"/>
    </row>
    <row r="63" spans="1:7" s="6" customFormat="1" ht="13.5" customHeight="1">
      <c r="A63" s="12"/>
      <c r="B63" s="14"/>
      <c r="C63" s="12"/>
      <c r="D63" s="12"/>
      <c r="E63" s="41"/>
      <c r="F63" s="13"/>
      <c r="G63" s="28"/>
    </row>
    <row r="64" spans="1:7" s="6" customFormat="1" ht="13.5" thickBot="1">
      <c r="A64" s="12"/>
      <c r="B64" s="11"/>
      <c r="C64" s="12"/>
      <c r="D64" s="12"/>
      <c r="E64" s="41"/>
      <c r="F64" s="13"/>
      <c r="G64" s="28"/>
    </row>
    <row r="65" spans="1:7" s="6" customFormat="1" ht="27" customHeight="1" thickBot="1">
      <c r="A65" s="19">
        <v>6300</v>
      </c>
      <c r="B65" s="235" t="s">
        <v>100</v>
      </c>
      <c r="C65" s="236"/>
      <c r="D65" s="46"/>
      <c r="E65" s="47"/>
      <c r="F65" s="24"/>
      <c r="G65" s="5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spans="2:13" s="27" customFormat="1" ht="13.5" customHeight="1">
      <c r="B79" s="2"/>
      <c r="E79" s="28"/>
      <c r="F79" s="28"/>
      <c r="G79" s="1"/>
      <c r="H79" s="2"/>
      <c r="I79" s="2"/>
      <c r="J79" s="2"/>
      <c r="K79" s="2"/>
      <c r="L79" s="2"/>
      <c r="M79" s="2"/>
    </row>
    <row r="80" spans="2:13" s="27" customFormat="1" ht="13.5" customHeight="1">
      <c r="B80" s="2"/>
      <c r="E80" s="28"/>
      <c r="F80" s="28"/>
      <c r="G80" s="1"/>
      <c r="H80" s="2"/>
      <c r="I80" s="2"/>
      <c r="J80" s="2"/>
      <c r="K80" s="2"/>
      <c r="L80" s="2"/>
      <c r="M80" s="2"/>
    </row>
    <row r="81" spans="2:13" s="27" customFormat="1" ht="13.5" customHeight="1">
      <c r="B81" s="2"/>
      <c r="E81" s="28"/>
      <c r="F81" s="28"/>
      <c r="G81" s="1"/>
      <c r="H81" s="2"/>
      <c r="I81" s="2"/>
      <c r="J81" s="2"/>
      <c r="K81" s="2"/>
      <c r="L81" s="2"/>
      <c r="M81" s="2"/>
    </row>
    <row r="82" spans="2:13" s="27" customFormat="1" ht="13.5" customHeight="1">
      <c r="B82" s="2"/>
      <c r="E82" s="28"/>
      <c r="F82" s="28"/>
      <c r="G82" s="1"/>
      <c r="H82" s="2"/>
      <c r="I82" s="2"/>
      <c r="J82" s="2"/>
      <c r="K82" s="2"/>
      <c r="L82" s="2"/>
      <c r="M82" s="2"/>
    </row>
    <row r="83" spans="2:13" s="27" customFormat="1" ht="13.5" customHeight="1">
      <c r="B83" s="2"/>
      <c r="E83" s="28"/>
      <c r="F83" s="28"/>
      <c r="G83" s="1"/>
      <c r="H83" s="2"/>
      <c r="I83" s="2"/>
      <c r="J83" s="2"/>
      <c r="K83" s="2"/>
      <c r="L83" s="2"/>
      <c r="M83" s="2"/>
    </row>
    <row r="84" spans="2:13" s="27" customFormat="1" ht="13.5" customHeight="1">
      <c r="B84" s="2"/>
      <c r="E84" s="28"/>
      <c r="F84" s="28"/>
      <c r="G84" s="1"/>
      <c r="H84" s="2"/>
      <c r="I84" s="2"/>
      <c r="J84" s="2"/>
      <c r="K84" s="2"/>
      <c r="L84" s="2"/>
      <c r="M84" s="2"/>
    </row>
    <row r="85" spans="2:13" s="27" customFormat="1" ht="13.5" customHeight="1">
      <c r="B85" s="2"/>
      <c r="E85" s="28"/>
      <c r="F85" s="28"/>
      <c r="G85" s="1"/>
      <c r="H85" s="2"/>
      <c r="I85" s="2"/>
      <c r="J85" s="2"/>
      <c r="K85" s="2"/>
      <c r="L85" s="2"/>
      <c r="M85" s="2"/>
    </row>
    <row r="86" spans="2:13" s="27" customFormat="1" ht="13.5" customHeight="1">
      <c r="B86" s="2"/>
      <c r="E86" s="28"/>
      <c r="F86" s="28"/>
      <c r="G86" s="1"/>
      <c r="H86" s="2"/>
      <c r="I86" s="2"/>
      <c r="J86" s="2"/>
      <c r="K86" s="2"/>
      <c r="L86" s="2"/>
      <c r="M86" s="2"/>
    </row>
    <row r="87" spans="2:13" s="27" customFormat="1" ht="13.5" customHeight="1">
      <c r="B87" s="2"/>
      <c r="E87" s="28"/>
      <c r="F87" s="28"/>
      <c r="G87" s="1"/>
      <c r="H87" s="2"/>
      <c r="I87" s="2"/>
      <c r="J87" s="2"/>
      <c r="K87" s="2"/>
      <c r="L87" s="2"/>
      <c r="M87" s="2"/>
    </row>
    <row r="88" spans="2:13" s="27" customFormat="1" ht="13.5" customHeight="1">
      <c r="B88" s="2"/>
      <c r="E88" s="28"/>
      <c r="F88" s="28"/>
      <c r="G88" s="1"/>
      <c r="H88" s="2"/>
      <c r="I88" s="2"/>
      <c r="J88" s="2"/>
      <c r="K88" s="2"/>
      <c r="L88" s="2"/>
      <c r="M88" s="2"/>
    </row>
    <row r="89" spans="2:13" s="27" customFormat="1" ht="13.5" customHeight="1">
      <c r="B89" s="2"/>
      <c r="E89" s="28"/>
      <c r="F89" s="28"/>
      <c r="G89" s="1"/>
      <c r="H89" s="2"/>
      <c r="I89" s="2"/>
      <c r="J89" s="2"/>
      <c r="K89" s="2"/>
      <c r="L89" s="2"/>
      <c r="M89" s="2"/>
    </row>
    <row r="90" spans="2:13" s="27" customFormat="1" ht="13.5" customHeight="1">
      <c r="B90" s="2"/>
      <c r="E90" s="28"/>
      <c r="F90" s="28"/>
      <c r="G90" s="1"/>
      <c r="H90" s="2"/>
      <c r="I90" s="2"/>
      <c r="J90" s="2"/>
      <c r="K90" s="2"/>
      <c r="L90" s="2"/>
      <c r="M90" s="2"/>
    </row>
    <row r="91" spans="2:13" s="27" customFormat="1" ht="13.5" customHeight="1">
      <c r="B91" s="2"/>
      <c r="E91" s="28"/>
      <c r="F91" s="28"/>
      <c r="G91" s="1"/>
      <c r="H91" s="2"/>
      <c r="I91" s="2"/>
      <c r="J91" s="2"/>
      <c r="K91" s="2"/>
      <c r="L91" s="2"/>
      <c r="M91" s="2"/>
    </row>
    <row r="92" spans="2:13" s="27" customFormat="1" ht="13.5" customHeight="1">
      <c r="B92" s="2"/>
      <c r="E92" s="28"/>
      <c r="F92" s="28"/>
      <c r="G92" s="1"/>
      <c r="H92" s="2"/>
      <c r="I92" s="2"/>
      <c r="J92" s="2"/>
      <c r="K92" s="2"/>
      <c r="L92" s="2"/>
      <c r="M92" s="2"/>
    </row>
    <row r="93" spans="2:13" s="27" customFormat="1" ht="13.5" customHeight="1">
      <c r="B93" s="2"/>
      <c r="E93" s="28"/>
      <c r="F93" s="28"/>
      <c r="G93" s="1"/>
      <c r="H93" s="2"/>
      <c r="I93" s="2"/>
      <c r="J93" s="2"/>
      <c r="K93" s="2"/>
      <c r="L93" s="2"/>
      <c r="M93" s="2"/>
    </row>
    <row r="94" spans="2:13" s="27" customFormat="1" ht="13.5" customHeight="1">
      <c r="B94" s="2"/>
      <c r="E94" s="28"/>
      <c r="F94" s="28"/>
      <c r="G94" s="1"/>
      <c r="H94" s="2"/>
      <c r="I94" s="2"/>
      <c r="J94" s="2"/>
      <c r="K94" s="2"/>
      <c r="L94" s="2"/>
      <c r="M94" s="2"/>
    </row>
  </sheetData>
  <sheetProtection/>
  <mergeCells count="7">
    <mergeCell ref="E1:E3"/>
    <mergeCell ref="F1:F3"/>
    <mergeCell ref="B65:C65"/>
    <mergeCell ref="A1:A3"/>
    <mergeCell ref="B1:B3"/>
    <mergeCell ref="C1:C3"/>
    <mergeCell ref="D1:D3"/>
  </mergeCells>
  <printOptions horizontalCentered="1"/>
  <pageMargins left="0.75" right="0.75" top="1" bottom="1" header="0.3" footer="0.3"/>
  <pageSetup firstPageNumber="56" useFirstPageNumber="1" horizontalDpi="600" verticalDpi="600" orientation="portrait" paperSize="9" scale="70" r:id="rId1"/>
  <headerFooter alignWithMargins="0">
    <oddHeader>&amp;CC.&amp;P</oddHeader>
    <oddFooter>&amp;L&amp;8&amp;F&amp;R&amp;10C2.2
Bill of Quantities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SheetLayoutView="100" zoomScalePageLayoutView="0" workbookViewId="0" topLeftCell="A1">
      <selection activeCell="A1" sqref="A1:F65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7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7" s="6" customFormat="1" ht="3.75" customHeight="1">
      <c r="A4" s="8"/>
      <c r="B4" s="189"/>
      <c r="C4" s="189"/>
      <c r="D4" s="190"/>
      <c r="E4" s="53"/>
      <c r="F4" s="13"/>
      <c r="G4" s="5"/>
    </row>
    <row r="5" spans="1:7" s="6" customFormat="1" ht="13.5" customHeight="1">
      <c r="A5" s="7"/>
      <c r="B5" s="25"/>
      <c r="C5" s="48"/>
      <c r="D5" s="26"/>
      <c r="E5" s="49"/>
      <c r="F5" s="13"/>
      <c r="G5" s="5"/>
    </row>
    <row r="6" spans="1:7" s="6" customFormat="1" ht="28.5" customHeight="1">
      <c r="A6" s="10" t="s">
        <v>480</v>
      </c>
      <c r="B6" s="11" t="s">
        <v>481</v>
      </c>
      <c r="C6" s="12"/>
      <c r="D6" s="12"/>
      <c r="E6" s="28"/>
      <c r="F6" s="13"/>
      <c r="G6" s="5"/>
    </row>
    <row r="7" spans="1:7" s="6" customFormat="1" ht="13.5" customHeight="1">
      <c r="A7" s="10"/>
      <c r="B7" s="14"/>
      <c r="C7" s="12"/>
      <c r="D7" s="12"/>
      <c r="E7" s="41"/>
      <c r="F7" s="13"/>
      <c r="G7" s="5"/>
    </row>
    <row r="8" spans="1:7" s="6" customFormat="1" ht="12.75">
      <c r="A8" s="12">
        <v>64.01</v>
      </c>
      <c r="B8" s="60" t="s">
        <v>482</v>
      </c>
      <c r="C8" s="62"/>
      <c r="D8" s="12"/>
      <c r="E8" s="41"/>
      <c r="F8" s="13"/>
      <c r="G8" s="5"/>
    </row>
    <row r="9" spans="1:7" s="6" customFormat="1" ht="13.5" customHeight="1">
      <c r="A9" s="12"/>
      <c r="B9" s="14"/>
      <c r="C9" s="12"/>
      <c r="D9" s="12"/>
      <c r="E9" s="41"/>
      <c r="F9" s="13"/>
      <c r="G9" s="5"/>
    </row>
    <row r="10" spans="1:7" s="6" customFormat="1" ht="12.75">
      <c r="A10" s="62" t="s">
        <v>23</v>
      </c>
      <c r="B10" s="60" t="s">
        <v>484</v>
      </c>
      <c r="C10" s="62"/>
      <c r="D10" s="12"/>
      <c r="E10" s="41"/>
      <c r="F10" s="188"/>
      <c r="G10" s="28"/>
    </row>
    <row r="11" spans="1:7" s="6" customFormat="1" ht="13.5" customHeight="1">
      <c r="A11" s="12"/>
      <c r="B11" s="14"/>
      <c r="C11" s="12"/>
      <c r="D11" s="12"/>
      <c r="E11" s="41"/>
      <c r="F11" s="89"/>
      <c r="G11" s="28"/>
    </row>
    <row r="12" spans="1:7" s="6" customFormat="1" ht="13.5" customHeight="1">
      <c r="A12" s="62" t="s">
        <v>31</v>
      </c>
      <c r="B12" s="60" t="s">
        <v>483</v>
      </c>
      <c r="C12" s="62" t="s">
        <v>162</v>
      </c>
      <c r="D12" s="12">
        <v>30</v>
      </c>
      <c r="E12" s="41"/>
      <c r="F12" s="89"/>
      <c r="G12" s="28"/>
    </row>
    <row r="13" spans="1:7" s="6" customFormat="1" ht="13.5" customHeight="1">
      <c r="A13" s="12"/>
      <c r="B13" s="14"/>
      <c r="C13" s="12"/>
      <c r="D13" s="12"/>
      <c r="E13" s="41"/>
      <c r="F13" s="89"/>
      <c r="G13" s="28"/>
    </row>
    <row r="14" spans="1:7" s="6" customFormat="1" ht="12.75">
      <c r="A14" s="62" t="s">
        <v>453</v>
      </c>
      <c r="B14" s="60" t="s">
        <v>485</v>
      </c>
      <c r="C14" s="62" t="s">
        <v>162</v>
      </c>
      <c r="D14" s="12">
        <v>50</v>
      </c>
      <c r="E14" s="41"/>
      <c r="F14" s="89"/>
      <c r="G14" s="28"/>
    </row>
    <row r="15" spans="1:7" s="6" customFormat="1" ht="13.5" customHeight="1">
      <c r="A15" s="12"/>
      <c r="B15" s="14"/>
      <c r="C15" s="12"/>
      <c r="D15" s="12"/>
      <c r="E15" s="41"/>
      <c r="F15" s="89"/>
      <c r="G15" s="28"/>
    </row>
    <row r="16" spans="1:7" s="6" customFormat="1" ht="13.5" customHeight="1">
      <c r="A16" s="62" t="s">
        <v>477</v>
      </c>
      <c r="B16" s="60" t="s">
        <v>486</v>
      </c>
      <c r="C16" s="62" t="s">
        <v>162</v>
      </c>
      <c r="D16" s="12">
        <v>200</v>
      </c>
      <c r="E16" s="41"/>
      <c r="F16" s="89"/>
      <c r="G16" s="28"/>
    </row>
    <row r="17" spans="1:7" s="6" customFormat="1" ht="13.5" customHeight="1">
      <c r="A17" s="12"/>
      <c r="B17" s="60"/>
      <c r="C17" s="62"/>
      <c r="D17" s="12"/>
      <c r="E17" s="41"/>
      <c r="F17" s="89"/>
      <c r="G17" s="28"/>
    </row>
    <row r="18" spans="1:7" s="6" customFormat="1" ht="13.5" customHeight="1">
      <c r="A18" s="62"/>
      <c r="B18" s="60"/>
      <c r="C18" s="62"/>
      <c r="D18" s="12"/>
      <c r="E18" s="41"/>
      <c r="F18" s="89"/>
      <c r="G18" s="28"/>
    </row>
    <row r="19" spans="1:7" s="6" customFormat="1" ht="13.5" customHeight="1">
      <c r="A19" s="12"/>
      <c r="B19" s="14"/>
      <c r="C19" s="12"/>
      <c r="D19" s="12"/>
      <c r="E19" s="41"/>
      <c r="F19" s="89"/>
      <c r="G19" s="28"/>
    </row>
    <row r="20" spans="1:7" s="6" customFormat="1" ht="13.5" customHeight="1">
      <c r="A20" s="62"/>
      <c r="B20" s="60"/>
      <c r="C20" s="62"/>
      <c r="D20" s="12"/>
      <c r="E20" s="41"/>
      <c r="F20" s="89"/>
      <c r="G20" s="28"/>
    </row>
    <row r="21" spans="1:7" s="6" customFormat="1" ht="13.5" customHeight="1">
      <c r="A21" s="12"/>
      <c r="B21" s="14"/>
      <c r="C21" s="12"/>
      <c r="D21" s="12"/>
      <c r="E21" s="41"/>
      <c r="F21" s="89"/>
      <c r="G21" s="28"/>
    </row>
    <row r="22" spans="1:7" s="6" customFormat="1" ht="13.5" customHeight="1">
      <c r="A22" s="62"/>
      <c r="B22" s="60"/>
      <c r="C22" s="12"/>
      <c r="D22" s="12"/>
      <c r="E22" s="41"/>
      <c r="F22" s="89"/>
      <c r="G22" s="28"/>
    </row>
    <row r="23" spans="1:7" s="6" customFormat="1" ht="13.5" customHeight="1">
      <c r="A23" s="12"/>
      <c r="B23" s="14"/>
      <c r="C23" s="12"/>
      <c r="D23" s="12"/>
      <c r="E23" s="41"/>
      <c r="F23" s="89"/>
      <c r="G23" s="28"/>
    </row>
    <row r="24" spans="1:7" s="6" customFormat="1" ht="13.5" customHeight="1">
      <c r="A24" s="62"/>
      <c r="B24" s="60"/>
      <c r="C24" s="62"/>
      <c r="D24" s="12"/>
      <c r="E24" s="41"/>
      <c r="F24" s="89"/>
      <c r="G24" s="28"/>
    </row>
    <row r="25" spans="1:7" s="6" customFormat="1" ht="13.5" customHeight="1">
      <c r="A25" s="12"/>
      <c r="B25" s="14"/>
      <c r="C25" s="12"/>
      <c r="D25" s="12"/>
      <c r="E25" s="41"/>
      <c r="F25" s="89"/>
      <c r="G25" s="28"/>
    </row>
    <row r="26" spans="1:7" s="6" customFormat="1" ht="13.5" customHeight="1">
      <c r="A26" s="12"/>
      <c r="B26" s="14"/>
      <c r="C26" s="12"/>
      <c r="D26" s="12"/>
      <c r="E26" s="41"/>
      <c r="F26" s="89"/>
      <c r="G26" s="28"/>
    </row>
    <row r="27" spans="1:7" s="6" customFormat="1" ht="13.5" customHeight="1">
      <c r="A27" s="12"/>
      <c r="B27" s="14"/>
      <c r="C27" s="12"/>
      <c r="D27" s="12"/>
      <c r="E27" s="41"/>
      <c r="F27" s="89"/>
      <c r="G27" s="28"/>
    </row>
    <row r="28" spans="1:7" s="6" customFormat="1" ht="13.5" customHeight="1">
      <c r="A28" s="12"/>
      <c r="B28" s="14"/>
      <c r="C28" s="12"/>
      <c r="D28" s="12"/>
      <c r="E28" s="41"/>
      <c r="F28" s="89"/>
      <c r="G28" s="28"/>
    </row>
    <row r="29" spans="1:7" s="6" customFormat="1" ht="13.5" customHeight="1">
      <c r="A29" s="12"/>
      <c r="B29" s="14"/>
      <c r="C29" s="12"/>
      <c r="D29" s="12"/>
      <c r="E29" s="41"/>
      <c r="F29" s="89"/>
      <c r="G29" s="28"/>
    </row>
    <row r="30" spans="1:7" s="6" customFormat="1" ht="13.5" customHeight="1">
      <c r="A30" s="12"/>
      <c r="B30" s="14"/>
      <c r="C30" s="12"/>
      <c r="D30" s="12"/>
      <c r="E30" s="41"/>
      <c r="F30" s="89"/>
      <c r="G30" s="28"/>
    </row>
    <row r="31" spans="1:7" s="6" customFormat="1" ht="13.5" customHeight="1">
      <c r="A31" s="12"/>
      <c r="B31" s="14"/>
      <c r="C31" s="12"/>
      <c r="D31" s="12"/>
      <c r="E31" s="41"/>
      <c r="F31" s="89"/>
      <c r="G31" s="28"/>
    </row>
    <row r="32" spans="1:7" s="6" customFormat="1" ht="13.5" customHeight="1">
      <c r="A32" s="12"/>
      <c r="B32" s="14"/>
      <c r="C32" s="12"/>
      <c r="D32" s="12"/>
      <c r="E32" s="41"/>
      <c r="F32" s="89"/>
      <c r="G32" s="28"/>
    </row>
    <row r="33" spans="1:7" s="6" customFormat="1" ht="13.5" customHeight="1">
      <c r="A33" s="12"/>
      <c r="B33" s="14"/>
      <c r="C33" s="12"/>
      <c r="D33" s="12"/>
      <c r="E33" s="41"/>
      <c r="F33" s="89"/>
      <c r="G33" s="28"/>
    </row>
    <row r="34" spans="1:7" s="6" customFormat="1" ht="13.5" customHeight="1">
      <c r="A34" s="12"/>
      <c r="B34" s="14"/>
      <c r="C34" s="12"/>
      <c r="D34" s="12"/>
      <c r="E34" s="41"/>
      <c r="F34" s="89"/>
      <c r="G34" s="28"/>
    </row>
    <row r="35" spans="1:7" s="6" customFormat="1" ht="13.5" customHeight="1">
      <c r="A35" s="12"/>
      <c r="B35" s="14"/>
      <c r="C35" s="12"/>
      <c r="D35" s="12"/>
      <c r="E35" s="41"/>
      <c r="F35" s="89"/>
      <c r="G35" s="28"/>
    </row>
    <row r="36" spans="1:7" s="6" customFormat="1" ht="13.5" customHeight="1">
      <c r="A36" s="12"/>
      <c r="B36" s="14"/>
      <c r="C36" s="12"/>
      <c r="D36" s="12"/>
      <c r="E36" s="41"/>
      <c r="F36" s="89"/>
      <c r="G36" s="28"/>
    </row>
    <row r="37" spans="1:7" s="6" customFormat="1" ht="13.5" customHeight="1">
      <c r="A37" s="12"/>
      <c r="B37" s="14"/>
      <c r="C37" s="12"/>
      <c r="D37" s="12"/>
      <c r="E37" s="41"/>
      <c r="F37" s="89"/>
      <c r="G37" s="28"/>
    </row>
    <row r="38" spans="1:7" s="6" customFormat="1" ht="13.5" customHeight="1">
      <c r="A38" s="12"/>
      <c r="B38" s="14"/>
      <c r="C38" s="12"/>
      <c r="D38" s="12"/>
      <c r="E38" s="41"/>
      <c r="F38" s="89"/>
      <c r="G38" s="28"/>
    </row>
    <row r="39" spans="1:7" s="6" customFormat="1" ht="13.5" customHeight="1">
      <c r="A39" s="12"/>
      <c r="B39" s="14"/>
      <c r="C39" s="12"/>
      <c r="D39" s="12"/>
      <c r="E39" s="41"/>
      <c r="F39" s="89"/>
      <c r="G39" s="28"/>
    </row>
    <row r="40" spans="1:7" s="6" customFormat="1" ht="13.5" customHeight="1">
      <c r="A40" s="12"/>
      <c r="B40" s="14"/>
      <c r="C40" s="12"/>
      <c r="D40" s="12"/>
      <c r="E40" s="41"/>
      <c r="F40" s="89"/>
      <c r="G40" s="28"/>
    </row>
    <row r="41" spans="1:7" s="6" customFormat="1" ht="13.5" customHeight="1">
      <c r="A41" s="12"/>
      <c r="B41" s="14"/>
      <c r="C41" s="12"/>
      <c r="D41" s="12"/>
      <c r="E41" s="41"/>
      <c r="F41" s="89"/>
      <c r="G41" s="28"/>
    </row>
    <row r="42" spans="1:7" s="6" customFormat="1" ht="13.5" customHeight="1">
      <c r="A42" s="12"/>
      <c r="B42" s="14"/>
      <c r="C42" s="12"/>
      <c r="D42" s="12"/>
      <c r="E42" s="41"/>
      <c r="F42" s="89"/>
      <c r="G42" s="28"/>
    </row>
    <row r="43" spans="1:7" s="6" customFormat="1" ht="13.5" customHeight="1">
      <c r="A43" s="12"/>
      <c r="B43" s="14"/>
      <c r="C43" s="12"/>
      <c r="D43" s="12"/>
      <c r="E43" s="41"/>
      <c r="F43" s="89"/>
      <c r="G43" s="28"/>
    </row>
    <row r="44" spans="1:7" s="6" customFormat="1" ht="13.5" customHeight="1">
      <c r="A44" s="12"/>
      <c r="B44" s="14"/>
      <c r="C44" s="12"/>
      <c r="D44" s="12"/>
      <c r="E44" s="41"/>
      <c r="F44" s="89"/>
      <c r="G44" s="28"/>
    </row>
    <row r="45" spans="1:7" s="6" customFormat="1" ht="13.5" customHeight="1">
      <c r="A45" s="12"/>
      <c r="B45" s="14"/>
      <c r="C45" s="12"/>
      <c r="D45" s="12"/>
      <c r="E45" s="41"/>
      <c r="F45" s="13"/>
      <c r="G45" s="28"/>
    </row>
    <row r="46" spans="1:7" s="6" customFormat="1" ht="13.5" customHeight="1">
      <c r="A46" s="12"/>
      <c r="B46" s="11"/>
      <c r="C46" s="12"/>
      <c r="D46" s="12"/>
      <c r="E46" s="41"/>
      <c r="F46" s="13"/>
      <c r="G46" s="28"/>
    </row>
    <row r="47" spans="1:7" s="6" customFormat="1" ht="13.5" customHeight="1">
      <c r="A47" s="12"/>
      <c r="B47" s="14"/>
      <c r="C47" s="12"/>
      <c r="D47" s="12"/>
      <c r="E47" s="41"/>
      <c r="F47" s="13"/>
      <c r="G47" s="28"/>
    </row>
    <row r="48" spans="1:7" s="6" customFormat="1" ht="13.5" customHeight="1">
      <c r="A48" s="12"/>
      <c r="B48" s="14"/>
      <c r="C48" s="12"/>
      <c r="D48" s="12"/>
      <c r="E48" s="41"/>
      <c r="F48" s="13"/>
      <c r="G48" s="28"/>
    </row>
    <row r="49" spans="1:7" s="6" customFormat="1" ht="13.5" customHeight="1">
      <c r="A49" s="12"/>
      <c r="B49" s="14"/>
      <c r="C49" s="12"/>
      <c r="D49" s="12"/>
      <c r="E49" s="41"/>
      <c r="F49" s="13"/>
      <c r="G49" s="28"/>
    </row>
    <row r="50" spans="1:7" s="6" customFormat="1" ht="13.5" customHeight="1">
      <c r="A50" s="12"/>
      <c r="B50" s="14"/>
      <c r="C50" s="12"/>
      <c r="D50" s="12"/>
      <c r="E50" s="41"/>
      <c r="F50" s="13"/>
      <c r="G50" s="28"/>
    </row>
    <row r="51" spans="1:7" s="6" customFormat="1" ht="13.5" customHeight="1">
      <c r="A51" s="12"/>
      <c r="B51" s="14"/>
      <c r="C51" s="12"/>
      <c r="D51" s="12"/>
      <c r="E51" s="41"/>
      <c r="F51" s="13"/>
      <c r="G51" s="28"/>
    </row>
    <row r="52" spans="1:7" s="6" customFormat="1" ht="13.5" customHeight="1">
      <c r="A52" s="12"/>
      <c r="B52" s="11"/>
      <c r="C52" s="12"/>
      <c r="D52" s="12"/>
      <c r="E52" s="41"/>
      <c r="F52" s="13"/>
      <c r="G52" s="28"/>
    </row>
    <row r="53" spans="1:7" s="6" customFormat="1" ht="13.5" customHeight="1">
      <c r="A53" s="12"/>
      <c r="B53" s="14"/>
      <c r="C53" s="12"/>
      <c r="D53" s="12"/>
      <c r="E53" s="41"/>
      <c r="F53" s="13"/>
      <c r="G53" s="28"/>
    </row>
    <row r="54" spans="1:7" s="6" customFormat="1" ht="13.5" customHeight="1">
      <c r="A54" s="12"/>
      <c r="B54" s="14"/>
      <c r="C54" s="12"/>
      <c r="D54" s="12"/>
      <c r="E54" s="41"/>
      <c r="F54" s="13"/>
      <c r="G54" s="28"/>
    </row>
    <row r="55" spans="1:7" s="6" customFormat="1" ht="13.5" customHeight="1">
      <c r="A55" s="12"/>
      <c r="B55" s="14"/>
      <c r="C55" s="12"/>
      <c r="D55" s="12"/>
      <c r="E55" s="41"/>
      <c r="F55" s="13"/>
      <c r="G55" s="28"/>
    </row>
    <row r="56" spans="1:7" s="6" customFormat="1" ht="13.5" customHeight="1">
      <c r="A56" s="12"/>
      <c r="B56" s="14"/>
      <c r="C56" s="12"/>
      <c r="D56" s="12"/>
      <c r="E56" s="41"/>
      <c r="F56" s="13"/>
      <c r="G56" s="28"/>
    </row>
    <row r="57" spans="1:7" s="6" customFormat="1" ht="13.5" customHeight="1">
      <c r="A57" s="12"/>
      <c r="B57" s="14"/>
      <c r="C57" s="12"/>
      <c r="D57" s="12"/>
      <c r="E57" s="41"/>
      <c r="F57" s="13"/>
      <c r="G57" s="28"/>
    </row>
    <row r="58" spans="1:7" s="6" customFormat="1" ht="13.5" customHeight="1">
      <c r="A58" s="12"/>
      <c r="B58" s="14"/>
      <c r="C58" s="12"/>
      <c r="D58" s="12"/>
      <c r="E58" s="41"/>
      <c r="F58" s="13"/>
      <c r="G58" s="28"/>
    </row>
    <row r="59" spans="1:7" s="6" customFormat="1" ht="13.5" customHeight="1">
      <c r="A59" s="12"/>
      <c r="B59" s="14"/>
      <c r="C59" s="12"/>
      <c r="D59" s="12"/>
      <c r="E59" s="41"/>
      <c r="F59" s="13"/>
      <c r="G59" s="28"/>
    </row>
    <row r="60" spans="1:7" s="6" customFormat="1" ht="13.5" customHeight="1">
      <c r="A60" s="12"/>
      <c r="B60" s="14"/>
      <c r="C60" s="12"/>
      <c r="D60" s="12"/>
      <c r="E60" s="41"/>
      <c r="F60" s="13"/>
      <c r="G60" s="28"/>
    </row>
    <row r="61" spans="1:7" s="6" customFormat="1" ht="13.5" customHeight="1">
      <c r="A61" s="12"/>
      <c r="B61" s="14"/>
      <c r="C61" s="12"/>
      <c r="D61" s="12"/>
      <c r="E61" s="41"/>
      <c r="F61" s="13"/>
      <c r="G61" s="28"/>
    </row>
    <row r="62" spans="1:7" s="6" customFormat="1" ht="12.75">
      <c r="A62" s="12"/>
      <c r="B62" s="11"/>
      <c r="C62" s="12"/>
      <c r="D62" s="12"/>
      <c r="E62" s="41"/>
      <c r="F62" s="13"/>
      <c r="G62" s="28"/>
    </row>
    <row r="63" spans="1:7" s="6" customFormat="1" ht="13.5" customHeight="1">
      <c r="A63" s="12"/>
      <c r="B63" s="14"/>
      <c r="C63" s="12"/>
      <c r="D63" s="12"/>
      <c r="E63" s="41"/>
      <c r="F63" s="13"/>
      <c r="G63" s="28"/>
    </row>
    <row r="64" spans="1:7" s="6" customFormat="1" ht="13.5" thickBot="1">
      <c r="A64" s="12"/>
      <c r="B64" s="11"/>
      <c r="C64" s="12"/>
      <c r="D64" s="12"/>
      <c r="E64" s="41"/>
      <c r="F64" s="13"/>
      <c r="G64" s="28"/>
    </row>
    <row r="65" spans="1:7" s="6" customFormat="1" ht="27" customHeight="1" thickBot="1">
      <c r="A65" s="19">
        <v>6400</v>
      </c>
      <c r="B65" s="235" t="s">
        <v>100</v>
      </c>
      <c r="C65" s="236"/>
      <c r="D65" s="46"/>
      <c r="E65" s="47"/>
      <c r="F65" s="24"/>
      <c r="G65" s="5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spans="2:13" s="27" customFormat="1" ht="13.5" customHeight="1">
      <c r="B79" s="2"/>
      <c r="E79" s="28"/>
      <c r="F79" s="28"/>
      <c r="G79" s="1"/>
      <c r="H79" s="2"/>
      <c r="I79" s="2"/>
      <c r="J79" s="2"/>
      <c r="K79" s="2"/>
      <c r="L79" s="2"/>
      <c r="M79" s="2"/>
    </row>
    <row r="80" spans="2:13" s="27" customFormat="1" ht="13.5" customHeight="1">
      <c r="B80" s="2"/>
      <c r="E80" s="28"/>
      <c r="F80" s="28"/>
      <c r="G80" s="1"/>
      <c r="H80" s="2"/>
      <c r="I80" s="2"/>
      <c r="J80" s="2"/>
      <c r="K80" s="2"/>
      <c r="L80" s="2"/>
      <c r="M80" s="2"/>
    </row>
    <row r="81" spans="2:13" s="27" customFormat="1" ht="13.5" customHeight="1">
      <c r="B81" s="2"/>
      <c r="E81" s="28"/>
      <c r="F81" s="28"/>
      <c r="G81" s="1"/>
      <c r="H81" s="2"/>
      <c r="I81" s="2"/>
      <c r="J81" s="2"/>
      <c r="K81" s="2"/>
      <c r="L81" s="2"/>
      <c r="M81" s="2"/>
    </row>
    <row r="82" spans="2:13" s="27" customFormat="1" ht="13.5" customHeight="1">
      <c r="B82" s="2"/>
      <c r="E82" s="28"/>
      <c r="F82" s="28"/>
      <c r="G82" s="1"/>
      <c r="H82" s="2"/>
      <c r="I82" s="2"/>
      <c r="J82" s="2"/>
      <c r="K82" s="2"/>
      <c r="L82" s="2"/>
      <c r="M82" s="2"/>
    </row>
    <row r="83" spans="2:13" s="27" customFormat="1" ht="13.5" customHeight="1">
      <c r="B83" s="2"/>
      <c r="E83" s="28"/>
      <c r="F83" s="28"/>
      <c r="G83" s="1"/>
      <c r="H83" s="2"/>
      <c r="I83" s="2"/>
      <c r="J83" s="2"/>
      <c r="K83" s="2"/>
      <c r="L83" s="2"/>
      <c r="M83" s="2"/>
    </row>
    <row r="84" spans="2:13" s="27" customFormat="1" ht="13.5" customHeight="1">
      <c r="B84" s="2"/>
      <c r="E84" s="28"/>
      <c r="F84" s="28"/>
      <c r="G84" s="1"/>
      <c r="H84" s="2"/>
      <c r="I84" s="2"/>
      <c r="J84" s="2"/>
      <c r="K84" s="2"/>
      <c r="L84" s="2"/>
      <c r="M84" s="2"/>
    </row>
    <row r="85" spans="2:13" s="27" customFormat="1" ht="13.5" customHeight="1">
      <c r="B85" s="2"/>
      <c r="E85" s="28"/>
      <c r="F85" s="28"/>
      <c r="G85" s="1"/>
      <c r="H85" s="2"/>
      <c r="I85" s="2"/>
      <c r="J85" s="2"/>
      <c r="K85" s="2"/>
      <c r="L85" s="2"/>
      <c r="M85" s="2"/>
    </row>
    <row r="86" spans="2:13" s="27" customFormat="1" ht="13.5" customHeight="1">
      <c r="B86" s="2"/>
      <c r="E86" s="28"/>
      <c r="F86" s="28"/>
      <c r="G86" s="1"/>
      <c r="H86" s="2"/>
      <c r="I86" s="2"/>
      <c r="J86" s="2"/>
      <c r="K86" s="2"/>
      <c r="L86" s="2"/>
      <c r="M86" s="2"/>
    </row>
    <row r="87" spans="2:13" s="27" customFormat="1" ht="13.5" customHeight="1">
      <c r="B87" s="2"/>
      <c r="E87" s="28"/>
      <c r="F87" s="28"/>
      <c r="G87" s="1"/>
      <c r="H87" s="2"/>
      <c r="I87" s="2"/>
      <c r="J87" s="2"/>
      <c r="K87" s="2"/>
      <c r="L87" s="2"/>
      <c r="M87" s="2"/>
    </row>
    <row r="88" spans="2:13" s="27" customFormat="1" ht="13.5" customHeight="1">
      <c r="B88" s="2"/>
      <c r="E88" s="28"/>
      <c r="F88" s="28"/>
      <c r="G88" s="1"/>
      <c r="H88" s="2"/>
      <c r="I88" s="2"/>
      <c r="J88" s="2"/>
      <c r="K88" s="2"/>
      <c r="L88" s="2"/>
      <c r="M88" s="2"/>
    </row>
    <row r="89" spans="2:13" s="27" customFormat="1" ht="13.5" customHeight="1">
      <c r="B89" s="2"/>
      <c r="E89" s="28"/>
      <c r="F89" s="28"/>
      <c r="G89" s="1"/>
      <c r="H89" s="2"/>
      <c r="I89" s="2"/>
      <c r="J89" s="2"/>
      <c r="K89" s="2"/>
      <c r="L89" s="2"/>
      <c r="M89" s="2"/>
    </row>
    <row r="90" spans="2:13" s="27" customFormat="1" ht="13.5" customHeight="1">
      <c r="B90" s="2"/>
      <c r="E90" s="28"/>
      <c r="F90" s="28"/>
      <c r="G90" s="1"/>
      <c r="H90" s="2"/>
      <c r="I90" s="2"/>
      <c r="J90" s="2"/>
      <c r="K90" s="2"/>
      <c r="L90" s="2"/>
      <c r="M90" s="2"/>
    </row>
    <row r="91" spans="2:13" s="27" customFormat="1" ht="13.5" customHeight="1">
      <c r="B91" s="2"/>
      <c r="E91" s="28"/>
      <c r="F91" s="28"/>
      <c r="G91" s="1"/>
      <c r="H91" s="2"/>
      <c r="I91" s="2"/>
      <c r="J91" s="2"/>
      <c r="K91" s="2"/>
      <c r="L91" s="2"/>
      <c r="M91" s="2"/>
    </row>
    <row r="92" spans="2:13" s="27" customFormat="1" ht="13.5" customHeight="1">
      <c r="B92" s="2"/>
      <c r="E92" s="28"/>
      <c r="F92" s="28"/>
      <c r="G92" s="1"/>
      <c r="H92" s="2"/>
      <c r="I92" s="2"/>
      <c r="J92" s="2"/>
      <c r="K92" s="2"/>
      <c r="L92" s="2"/>
      <c r="M92" s="2"/>
    </row>
    <row r="93" spans="2:13" s="27" customFormat="1" ht="13.5" customHeight="1">
      <c r="B93" s="2"/>
      <c r="E93" s="28"/>
      <c r="F93" s="28"/>
      <c r="G93" s="1"/>
      <c r="H93" s="2"/>
      <c r="I93" s="2"/>
      <c r="J93" s="2"/>
      <c r="K93" s="2"/>
      <c r="L93" s="2"/>
      <c r="M93" s="2"/>
    </row>
    <row r="94" spans="2:13" s="27" customFormat="1" ht="13.5" customHeight="1">
      <c r="B94" s="2"/>
      <c r="E94" s="28"/>
      <c r="F94" s="28"/>
      <c r="G94" s="1"/>
      <c r="H94" s="2"/>
      <c r="I94" s="2"/>
      <c r="J94" s="2"/>
      <c r="K94" s="2"/>
      <c r="L94" s="2"/>
      <c r="M94" s="2"/>
    </row>
  </sheetData>
  <sheetProtection/>
  <mergeCells count="7">
    <mergeCell ref="E1:E3"/>
    <mergeCell ref="F1:F3"/>
    <mergeCell ref="B65:C65"/>
    <mergeCell ref="A1:A3"/>
    <mergeCell ref="B1:B3"/>
    <mergeCell ref="C1:C3"/>
    <mergeCell ref="D1:D3"/>
  </mergeCells>
  <printOptions horizontalCentered="1"/>
  <pageMargins left="0.75" right="0.75" top="1" bottom="1" header="0.3" footer="0.3"/>
  <pageSetup firstPageNumber="56" useFirstPageNumber="1" horizontalDpi="600" verticalDpi="600" orientation="portrait" paperSize="9" scale="70" r:id="rId1"/>
  <headerFooter alignWithMargins="0">
    <oddHeader>&amp;CC.&amp;P</oddHeader>
    <oddFooter>&amp;L&amp;8&amp;F&amp;R&amp;10C2.2
Bill of Quantities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SheetLayoutView="100" zoomScalePageLayoutView="0" workbookViewId="0" topLeftCell="A1">
      <selection activeCell="A1" sqref="A1:F65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7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7" s="6" customFormat="1" ht="3.75" customHeight="1">
      <c r="A4" s="8"/>
      <c r="B4" s="189"/>
      <c r="C4" s="189"/>
      <c r="D4" s="190"/>
      <c r="E4" s="53"/>
      <c r="F4" s="13"/>
      <c r="G4" s="5"/>
    </row>
    <row r="5" spans="1:7" s="6" customFormat="1" ht="13.5" customHeight="1">
      <c r="A5" s="7"/>
      <c r="B5" s="25"/>
      <c r="C5" s="48"/>
      <c r="D5" s="26"/>
      <c r="E5" s="49"/>
      <c r="F5" s="13"/>
      <c r="G5" s="5"/>
    </row>
    <row r="6" spans="1:7" s="6" customFormat="1" ht="28.5" customHeight="1">
      <c r="A6" s="10" t="s">
        <v>487</v>
      </c>
      <c r="B6" s="11" t="s">
        <v>488</v>
      </c>
      <c r="C6" s="12"/>
      <c r="D6" s="12"/>
      <c r="E6" s="28"/>
      <c r="F6" s="13"/>
      <c r="G6" s="5"/>
    </row>
    <row r="7" spans="1:7" s="6" customFormat="1" ht="13.5" customHeight="1">
      <c r="A7" s="10"/>
      <c r="B7" s="14"/>
      <c r="C7" s="12"/>
      <c r="D7" s="12"/>
      <c r="E7" s="41"/>
      <c r="F7" s="13"/>
      <c r="G7" s="5"/>
    </row>
    <row r="8" spans="1:7" s="6" customFormat="1" ht="12.75">
      <c r="A8" s="12">
        <v>71.01</v>
      </c>
      <c r="B8" s="60" t="s">
        <v>489</v>
      </c>
      <c r="C8" s="62"/>
      <c r="D8" s="12"/>
      <c r="E8" s="41"/>
      <c r="F8" s="13"/>
      <c r="G8" s="5"/>
    </row>
    <row r="9" spans="1:7" s="6" customFormat="1" ht="13.5" customHeight="1">
      <c r="A9" s="12"/>
      <c r="B9" s="14"/>
      <c r="C9" s="12"/>
      <c r="D9" s="12"/>
      <c r="E9" s="41"/>
      <c r="F9" s="13"/>
      <c r="G9" s="5"/>
    </row>
    <row r="10" spans="1:7" s="6" customFormat="1" ht="12.75">
      <c r="A10" s="62" t="s">
        <v>25</v>
      </c>
      <c r="B10" s="60" t="s">
        <v>490</v>
      </c>
      <c r="C10" s="62" t="s">
        <v>158</v>
      </c>
      <c r="D10" s="12">
        <v>30</v>
      </c>
      <c r="E10" s="41"/>
      <c r="F10" s="188"/>
      <c r="G10" s="28"/>
    </row>
    <row r="11" spans="1:7" s="6" customFormat="1" ht="13.5" customHeight="1">
      <c r="A11" s="12"/>
      <c r="B11" s="14"/>
      <c r="C11" s="12"/>
      <c r="D11" s="12"/>
      <c r="E11" s="41"/>
      <c r="F11" s="89"/>
      <c r="G11" s="28"/>
    </row>
    <row r="12" spans="1:7" s="6" customFormat="1" ht="13.5" customHeight="1">
      <c r="A12" s="62">
        <v>71.02</v>
      </c>
      <c r="B12" s="60" t="s">
        <v>491</v>
      </c>
      <c r="C12" s="62" t="s">
        <v>158</v>
      </c>
      <c r="D12" s="12">
        <v>840</v>
      </c>
      <c r="E12" s="41"/>
      <c r="F12" s="89"/>
      <c r="G12" s="28"/>
    </row>
    <row r="13" spans="1:7" s="6" customFormat="1" ht="13.5" customHeight="1">
      <c r="A13" s="12"/>
      <c r="B13" s="14"/>
      <c r="C13" s="12"/>
      <c r="D13" s="12"/>
      <c r="E13" s="41"/>
      <c r="F13" s="89"/>
      <c r="G13" s="28"/>
    </row>
    <row r="14" spans="1:7" s="6" customFormat="1" ht="12.75">
      <c r="A14" s="62">
        <v>71.04</v>
      </c>
      <c r="B14" s="60" t="s">
        <v>290</v>
      </c>
      <c r="C14" s="62"/>
      <c r="D14" s="12"/>
      <c r="E14" s="41"/>
      <c r="F14" s="89"/>
      <c r="G14" s="28"/>
    </row>
    <row r="15" spans="1:7" s="6" customFormat="1" ht="13.5" customHeight="1">
      <c r="A15" s="12"/>
      <c r="B15" s="14"/>
      <c r="C15" s="12"/>
      <c r="D15" s="12"/>
      <c r="E15" s="41"/>
      <c r="F15" s="89"/>
      <c r="G15" s="28"/>
    </row>
    <row r="16" spans="1:7" s="6" customFormat="1" ht="13.5" customHeight="1">
      <c r="A16" s="62" t="s">
        <v>23</v>
      </c>
      <c r="B16" s="60" t="s">
        <v>492</v>
      </c>
      <c r="C16" s="62" t="s">
        <v>158</v>
      </c>
      <c r="D16" s="12">
        <v>840</v>
      </c>
      <c r="E16" s="41"/>
      <c r="F16" s="89"/>
      <c r="G16" s="28"/>
    </row>
    <row r="17" spans="1:7" s="6" customFormat="1" ht="13.5" customHeight="1">
      <c r="A17" s="12"/>
      <c r="B17" s="60"/>
      <c r="C17" s="62"/>
      <c r="D17" s="12"/>
      <c r="E17" s="41"/>
      <c r="F17" s="89"/>
      <c r="G17" s="28"/>
    </row>
    <row r="18" spans="1:7" s="6" customFormat="1" ht="13.5" customHeight="1">
      <c r="A18" s="62" t="s">
        <v>25</v>
      </c>
      <c r="B18" s="60" t="s">
        <v>291</v>
      </c>
      <c r="C18" s="62" t="s">
        <v>158</v>
      </c>
      <c r="D18" s="12">
        <v>840</v>
      </c>
      <c r="E18" s="41"/>
      <c r="F18" s="89"/>
      <c r="G18" s="28"/>
    </row>
    <row r="19" spans="1:7" s="6" customFormat="1" ht="13.5" customHeight="1">
      <c r="A19" s="12"/>
      <c r="B19" s="14"/>
      <c r="C19" s="12"/>
      <c r="D19" s="12"/>
      <c r="E19" s="41"/>
      <c r="F19" s="89"/>
      <c r="G19" s="28"/>
    </row>
    <row r="20" spans="1:7" s="6" customFormat="1" ht="13.5" customHeight="1">
      <c r="A20" s="62">
        <v>71.06</v>
      </c>
      <c r="B20" s="60" t="s">
        <v>293</v>
      </c>
      <c r="C20" s="62"/>
      <c r="D20" s="12"/>
      <c r="E20" s="41"/>
      <c r="F20" s="89"/>
      <c r="G20" s="28"/>
    </row>
    <row r="21" spans="1:7" s="6" customFormat="1" ht="13.5" customHeight="1">
      <c r="A21" s="12"/>
      <c r="B21" s="14"/>
      <c r="C21" s="12"/>
      <c r="D21" s="12"/>
      <c r="E21" s="41"/>
      <c r="F21" s="89"/>
      <c r="G21" s="28"/>
    </row>
    <row r="22" spans="1:7" s="6" customFormat="1" ht="25.5">
      <c r="A22" s="62" t="s">
        <v>24</v>
      </c>
      <c r="B22" s="60" t="s">
        <v>493</v>
      </c>
      <c r="C22" s="62" t="s">
        <v>59</v>
      </c>
      <c r="D22" s="12">
        <v>112</v>
      </c>
      <c r="E22" s="41"/>
      <c r="F22" s="89"/>
      <c r="G22" s="28"/>
    </row>
    <row r="23" spans="1:7" s="6" customFormat="1" ht="13.5" customHeight="1">
      <c r="A23" s="12"/>
      <c r="B23" s="14"/>
      <c r="C23" s="12"/>
      <c r="D23" s="12"/>
      <c r="E23" s="41"/>
      <c r="F23" s="89"/>
      <c r="G23" s="28"/>
    </row>
    <row r="24" spans="1:7" s="6" customFormat="1" ht="13.5" customHeight="1">
      <c r="A24" s="62">
        <v>71.08</v>
      </c>
      <c r="B24" s="60" t="s">
        <v>494</v>
      </c>
      <c r="C24" s="62"/>
      <c r="D24" s="12"/>
      <c r="E24" s="41"/>
      <c r="F24" s="89"/>
      <c r="G24" s="28"/>
    </row>
    <row r="25" spans="1:7" s="6" customFormat="1" ht="13.5" customHeight="1">
      <c r="A25" s="12"/>
      <c r="B25" s="14"/>
      <c r="C25" s="12"/>
      <c r="D25" s="12"/>
      <c r="E25" s="41"/>
      <c r="F25" s="89"/>
      <c r="G25" s="28"/>
    </row>
    <row r="26" spans="1:7" s="6" customFormat="1" ht="13.5" customHeight="1">
      <c r="A26" s="12"/>
      <c r="B26" s="60" t="s">
        <v>495</v>
      </c>
      <c r="C26" s="62" t="s">
        <v>60</v>
      </c>
      <c r="D26" s="12">
        <v>1</v>
      </c>
      <c r="E26" s="41"/>
      <c r="F26" s="89"/>
      <c r="G26" s="28"/>
    </row>
    <row r="27" spans="1:7" s="6" customFormat="1" ht="13.5" customHeight="1">
      <c r="A27" s="12"/>
      <c r="B27" s="14"/>
      <c r="C27" s="12"/>
      <c r="D27" s="12"/>
      <c r="E27" s="41"/>
      <c r="F27" s="89"/>
      <c r="G27" s="28"/>
    </row>
    <row r="28" spans="1:7" s="6" customFormat="1" ht="13.5" customHeight="1">
      <c r="A28" s="12"/>
      <c r="B28" s="14"/>
      <c r="C28" s="12"/>
      <c r="D28" s="12"/>
      <c r="E28" s="41"/>
      <c r="F28" s="89"/>
      <c r="G28" s="28"/>
    </row>
    <row r="29" spans="1:7" s="6" customFormat="1" ht="13.5" customHeight="1">
      <c r="A29" s="12"/>
      <c r="B29" s="14"/>
      <c r="C29" s="12"/>
      <c r="D29" s="12"/>
      <c r="E29" s="41"/>
      <c r="F29" s="89"/>
      <c r="G29" s="28"/>
    </row>
    <row r="30" spans="1:7" s="6" customFormat="1" ht="13.5" customHeight="1">
      <c r="A30" s="12"/>
      <c r="B30" s="14"/>
      <c r="C30" s="12"/>
      <c r="D30" s="12"/>
      <c r="E30" s="41"/>
      <c r="F30" s="89"/>
      <c r="G30" s="28"/>
    </row>
    <row r="31" spans="1:7" s="6" customFormat="1" ht="13.5" customHeight="1">
      <c r="A31" s="12"/>
      <c r="B31" s="14"/>
      <c r="C31" s="12"/>
      <c r="D31" s="12"/>
      <c r="E31" s="41"/>
      <c r="F31" s="89"/>
      <c r="G31" s="28"/>
    </row>
    <row r="32" spans="1:7" s="6" customFormat="1" ht="13.5" customHeight="1">
      <c r="A32" s="12"/>
      <c r="B32" s="14"/>
      <c r="C32" s="12"/>
      <c r="D32" s="12"/>
      <c r="E32" s="41"/>
      <c r="F32" s="89"/>
      <c r="G32" s="28"/>
    </row>
    <row r="33" spans="1:7" s="6" customFormat="1" ht="13.5" customHeight="1">
      <c r="A33" s="12"/>
      <c r="B33" s="14"/>
      <c r="C33" s="12"/>
      <c r="D33" s="12"/>
      <c r="E33" s="41"/>
      <c r="F33" s="89"/>
      <c r="G33" s="28"/>
    </row>
    <row r="34" spans="1:7" s="6" customFormat="1" ht="13.5" customHeight="1">
      <c r="A34" s="12"/>
      <c r="B34" s="14"/>
      <c r="C34" s="12"/>
      <c r="D34" s="12"/>
      <c r="E34" s="41"/>
      <c r="F34" s="89"/>
      <c r="G34" s="28"/>
    </row>
    <row r="35" spans="1:7" s="6" customFormat="1" ht="13.5" customHeight="1">
      <c r="A35" s="12"/>
      <c r="B35" s="14"/>
      <c r="C35" s="12"/>
      <c r="D35" s="12"/>
      <c r="E35" s="41"/>
      <c r="F35" s="89"/>
      <c r="G35" s="28"/>
    </row>
    <row r="36" spans="1:7" s="6" customFormat="1" ht="13.5" customHeight="1">
      <c r="A36" s="12"/>
      <c r="B36" s="14"/>
      <c r="C36" s="12"/>
      <c r="D36" s="12"/>
      <c r="E36" s="41"/>
      <c r="F36" s="89"/>
      <c r="G36" s="28"/>
    </row>
    <row r="37" spans="1:7" s="6" customFormat="1" ht="13.5" customHeight="1">
      <c r="A37" s="12"/>
      <c r="B37" s="14"/>
      <c r="C37" s="12"/>
      <c r="D37" s="12"/>
      <c r="E37" s="41"/>
      <c r="F37" s="89"/>
      <c r="G37" s="28"/>
    </row>
    <row r="38" spans="1:7" s="6" customFormat="1" ht="13.5" customHeight="1">
      <c r="A38" s="12"/>
      <c r="B38" s="14"/>
      <c r="C38" s="12"/>
      <c r="D38" s="12"/>
      <c r="E38" s="41"/>
      <c r="F38" s="89"/>
      <c r="G38" s="28"/>
    </row>
    <row r="39" spans="1:7" s="6" customFormat="1" ht="13.5" customHeight="1">
      <c r="A39" s="12"/>
      <c r="B39" s="14"/>
      <c r="C39" s="12"/>
      <c r="D39" s="12"/>
      <c r="E39" s="41"/>
      <c r="F39" s="89"/>
      <c r="G39" s="28"/>
    </row>
    <row r="40" spans="1:7" s="6" customFormat="1" ht="13.5" customHeight="1">
      <c r="A40" s="12"/>
      <c r="B40" s="14"/>
      <c r="C40" s="12"/>
      <c r="D40" s="12"/>
      <c r="E40" s="41"/>
      <c r="F40" s="89"/>
      <c r="G40" s="28"/>
    </row>
    <row r="41" spans="1:7" s="6" customFormat="1" ht="13.5" customHeight="1">
      <c r="A41" s="12"/>
      <c r="B41" s="14"/>
      <c r="C41" s="12"/>
      <c r="D41" s="12"/>
      <c r="E41" s="41"/>
      <c r="F41" s="89"/>
      <c r="G41" s="28"/>
    </row>
    <row r="42" spans="1:7" s="6" customFormat="1" ht="13.5" customHeight="1">
      <c r="A42" s="12"/>
      <c r="B42" s="14"/>
      <c r="C42" s="12"/>
      <c r="D42" s="12"/>
      <c r="E42" s="41"/>
      <c r="F42" s="89"/>
      <c r="G42" s="28"/>
    </row>
    <row r="43" spans="1:7" s="6" customFormat="1" ht="13.5" customHeight="1">
      <c r="A43" s="12"/>
      <c r="B43" s="14"/>
      <c r="C43" s="12"/>
      <c r="D43" s="12"/>
      <c r="E43" s="41"/>
      <c r="F43" s="89"/>
      <c r="G43" s="28"/>
    </row>
    <row r="44" spans="1:7" s="6" customFormat="1" ht="13.5" customHeight="1">
      <c r="A44" s="12"/>
      <c r="B44" s="14"/>
      <c r="C44" s="12"/>
      <c r="D44" s="12"/>
      <c r="E44" s="41"/>
      <c r="F44" s="89"/>
      <c r="G44" s="28"/>
    </row>
    <row r="45" spans="1:7" s="6" customFormat="1" ht="13.5" customHeight="1">
      <c r="A45" s="12"/>
      <c r="B45" s="14"/>
      <c r="C45" s="12"/>
      <c r="D45" s="12"/>
      <c r="E45" s="41"/>
      <c r="F45" s="13"/>
      <c r="G45" s="28"/>
    </row>
    <row r="46" spans="1:7" s="6" customFormat="1" ht="13.5" customHeight="1">
      <c r="A46" s="12"/>
      <c r="B46" s="11"/>
      <c r="C46" s="12"/>
      <c r="D46" s="12"/>
      <c r="E46" s="41"/>
      <c r="F46" s="13"/>
      <c r="G46" s="28"/>
    </row>
    <row r="47" spans="1:7" s="6" customFormat="1" ht="13.5" customHeight="1">
      <c r="A47" s="12"/>
      <c r="B47" s="14"/>
      <c r="C47" s="12"/>
      <c r="D47" s="12"/>
      <c r="E47" s="41"/>
      <c r="F47" s="13"/>
      <c r="G47" s="28"/>
    </row>
    <row r="48" spans="1:7" s="6" customFormat="1" ht="13.5" customHeight="1">
      <c r="A48" s="12"/>
      <c r="B48" s="14"/>
      <c r="C48" s="12"/>
      <c r="D48" s="12"/>
      <c r="E48" s="41"/>
      <c r="F48" s="13"/>
      <c r="G48" s="28"/>
    </row>
    <row r="49" spans="1:7" s="6" customFormat="1" ht="13.5" customHeight="1">
      <c r="A49" s="12"/>
      <c r="B49" s="14"/>
      <c r="C49" s="12"/>
      <c r="D49" s="12"/>
      <c r="E49" s="41"/>
      <c r="F49" s="13"/>
      <c r="G49" s="28"/>
    </row>
    <row r="50" spans="1:7" s="6" customFormat="1" ht="13.5" customHeight="1">
      <c r="A50" s="12"/>
      <c r="B50" s="14"/>
      <c r="C50" s="12"/>
      <c r="D50" s="12"/>
      <c r="E50" s="41"/>
      <c r="F50" s="13"/>
      <c r="G50" s="28"/>
    </row>
    <row r="51" spans="1:7" s="6" customFormat="1" ht="13.5" customHeight="1">
      <c r="A51" s="12"/>
      <c r="B51" s="14"/>
      <c r="C51" s="12"/>
      <c r="D51" s="12"/>
      <c r="E51" s="41"/>
      <c r="F51" s="13"/>
      <c r="G51" s="28"/>
    </row>
    <row r="52" spans="1:7" s="6" customFormat="1" ht="13.5" customHeight="1">
      <c r="A52" s="12"/>
      <c r="B52" s="11"/>
      <c r="C52" s="12"/>
      <c r="D52" s="12"/>
      <c r="E52" s="41"/>
      <c r="F52" s="13"/>
      <c r="G52" s="28"/>
    </row>
    <row r="53" spans="1:7" s="6" customFormat="1" ht="13.5" customHeight="1">
      <c r="A53" s="12"/>
      <c r="B53" s="14"/>
      <c r="C53" s="12"/>
      <c r="D53" s="12"/>
      <c r="E53" s="41"/>
      <c r="F53" s="13"/>
      <c r="G53" s="28"/>
    </row>
    <row r="54" spans="1:7" s="6" customFormat="1" ht="13.5" customHeight="1">
      <c r="A54" s="12"/>
      <c r="B54" s="14"/>
      <c r="C54" s="12"/>
      <c r="D54" s="12"/>
      <c r="E54" s="41"/>
      <c r="F54" s="13"/>
      <c r="G54" s="28"/>
    </row>
    <row r="55" spans="1:7" s="6" customFormat="1" ht="13.5" customHeight="1">
      <c r="A55" s="12"/>
      <c r="B55" s="14"/>
      <c r="C55" s="12"/>
      <c r="D55" s="12"/>
      <c r="E55" s="41"/>
      <c r="F55" s="13"/>
      <c r="G55" s="28"/>
    </row>
    <row r="56" spans="1:7" s="6" customFormat="1" ht="13.5" customHeight="1">
      <c r="A56" s="12"/>
      <c r="B56" s="14"/>
      <c r="C56" s="12"/>
      <c r="D56" s="12"/>
      <c r="E56" s="41"/>
      <c r="F56" s="13"/>
      <c r="G56" s="28"/>
    </row>
    <row r="57" spans="1:7" s="6" customFormat="1" ht="13.5" customHeight="1">
      <c r="A57" s="12"/>
      <c r="B57" s="14"/>
      <c r="C57" s="12"/>
      <c r="D57" s="12"/>
      <c r="E57" s="41"/>
      <c r="F57" s="13"/>
      <c r="G57" s="28"/>
    </row>
    <row r="58" spans="1:7" s="6" customFormat="1" ht="13.5" customHeight="1">
      <c r="A58" s="12"/>
      <c r="B58" s="14"/>
      <c r="C58" s="12"/>
      <c r="D58" s="12"/>
      <c r="E58" s="41"/>
      <c r="F58" s="13"/>
      <c r="G58" s="28"/>
    </row>
    <row r="59" spans="1:7" s="6" customFormat="1" ht="13.5" customHeight="1">
      <c r="A59" s="12"/>
      <c r="B59" s="14"/>
      <c r="C59" s="12"/>
      <c r="D59" s="12"/>
      <c r="E59" s="41"/>
      <c r="F59" s="13"/>
      <c r="G59" s="28"/>
    </row>
    <row r="60" spans="1:7" s="6" customFormat="1" ht="13.5" customHeight="1">
      <c r="A60" s="12"/>
      <c r="B60" s="14"/>
      <c r="C60" s="12"/>
      <c r="D60" s="12"/>
      <c r="E60" s="41"/>
      <c r="F60" s="13"/>
      <c r="G60" s="28"/>
    </row>
    <row r="61" spans="1:7" s="6" customFormat="1" ht="13.5" customHeight="1">
      <c r="A61" s="12"/>
      <c r="B61" s="14"/>
      <c r="C61" s="12"/>
      <c r="D61" s="12"/>
      <c r="E61" s="41"/>
      <c r="F61" s="13"/>
      <c r="G61" s="28"/>
    </row>
    <row r="62" spans="1:7" s="6" customFormat="1" ht="12.75">
      <c r="A62" s="12"/>
      <c r="B62" s="11"/>
      <c r="C62" s="12"/>
      <c r="D62" s="12"/>
      <c r="E62" s="41"/>
      <c r="F62" s="13"/>
      <c r="G62" s="28"/>
    </row>
    <row r="63" spans="1:7" s="6" customFormat="1" ht="13.5" customHeight="1">
      <c r="A63" s="12"/>
      <c r="B63" s="14"/>
      <c r="C63" s="12"/>
      <c r="D63" s="12"/>
      <c r="E63" s="41"/>
      <c r="F63" s="13"/>
      <c r="G63" s="28"/>
    </row>
    <row r="64" spans="1:7" s="6" customFormat="1" ht="13.5" thickBot="1">
      <c r="A64" s="12"/>
      <c r="B64" s="11"/>
      <c r="C64" s="12"/>
      <c r="D64" s="12"/>
      <c r="E64" s="41"/>
      <c r="F64" s="13"/>
      <c r="G64" s="28"/>
    </row>
    <row r="65" spans="1:7" s="6" customFormat="1" ht="27" customHeight="1" thickBot="1">
      <c r="A65" s="19">
        <v>7100</v>
      </c>
      <c r="B65" s="235" t="s">
        <v>100</v>
      </c>
      <c r="C65" s="236"/>
      <c r="D65" s="46"/>
      <c r="E65" s="47"/>
      <c r="F65" s="24"/>
      <c r="G65" s="5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spans="2:13" s="27" customFormat="1" ht="13.5" customHeight="1">
      <c r="B79" s="2"/>
      <c r="E79" s="28"/>
      <c r="F79" s="28"/>
      <c r="G79" s="1"/>
      <c r="H79" s="2"/>
      <c r="I79" s="2"/>
      <c r="J79" s="2"/>
      <c r="K79" s="2"/>
      <c r="L79" s="2"/>
      <c r="M79" s="2"/>
    </row>
    <row r="80" spans="2:13" s="27" customFormat="1" ht="13.5" customHeight="1">
      <c r="B80" s="2"/>
      <c r="E80" s="28"/>
      <c r="F80" s="28"/>
      <c r="G80" s="1"/>
      <c r="H80" s="2"/>
      <c r="I80" s="2"/>
      <c r="J80" s="2"/>
      <c r="K80" s="2"/>
      <c r="L80" s="2"/>
      <c r="M80" s="2"/>
    </row>
    <row r="81" spans="2:13" s="27" customFormat="1" ht="13.5" customHeight="1">
      <c r="B81" s="2"/>
      <c r="E81" s="28"/>
      <c r="F81" s="28"/>
      <c r="G81" s="1"/>
      <c r="H81" s="2"/>
      <c r="I81" s="2"/>
      <c r="J81" s="2"/>
      <c r="K81" s="2"/>
      <c r="L81" s="2"/>
      <c r="M81" s="2"/>
    </row>
    <row r="82" spans="2:13" s="27" customFormat="1" ht="13.5" customHeight="1">
      <c r="B82" s="2"/>
      <c r="E82" s="28"/>
      <c r="F82" s="28"/>
      <c r="G82" s="1"/>
      <c r="H82" s="2"/>
      <c r="I82" s="2"/>
      <c r="J82" s="2"/>
      <c r="K82" s="2"/>
      <c r="L82" s="2"/>
      <c r="M82" s="2"/>
    </row>
    <row r="83" spans="2:13" s="27" customFormat="1" ht="13.5" customHeight="1">
      <c r="B83" s="2"/>
      <c r="E83" s="28"/>
      <c r="F83" s="28"/>
      <c r="G83" s="1"/>
      <c r="H83" s="2"/>
      <c r="I83" s="2"/>
      <c r="J83" s="2"/>
      <c r="K83" s="2"/>
      <c r="L83" s="2"/>
      <c r="M83" s="2"/>
    </row>
    <row r="84" spans="2:13" s="27" customFormat="1" ht="13.5" customHeight="1">
      <c r="B84" s="2"/>
      <c r="E84" s="28"/>
      <c r="F84" s="28"/>
      <c r="G84" s="1"/>
      <c r="H84" s="2"/>
      <c r="I84" s="2"/>
      <c r="J84" s="2"/>
      <c r="K84" s="2"/>
      <c r="L84" s="2"/>
      <c r="M84" s="2"/>
    </row>
    <row r="85" spans="2:13" s="27" customFormat="1" ht="13.5" customHeight="1">
      <c r="B85" s="2"/>
      <c r="E85" s="28"/>
      <c r="F85" s="28"/>
      <c r="G85" s="1"/>
      <c r="H85" s="2"/>
      <c r="I85" s="2"/>
      <c r="J85" s="2"/>
      <c r="K85" s="2"/>
      <c r="L85" s="2"/>
      <c r="M85" s="2"/>
    </row>
    <row r="86" spans="2:13" s="27" customFormat="1" ht="13.5" customHeight="1">
      <c r="B86" s="2"/>
      <c r="E86" s="28"/>
      <c r="F86" s="28"/>
      <c r="G86" s="1"/>
      <c r="H86" s="2"/>
      <c r="I86" s="2"/>
      <c r="J86" s="2"/>
      <c r="K86" s="2"/>
      <c r="L86" s="2"/>
      <c r="M86" s="2"/>
    </row>
    <row r="87" spans="2:13" s="27" customFormat="1" ht="13.5" customHeight="1">
      <c r="B87" s="2"/>
      <c r="E87" s="28"/>
      <c r="F87" s="28"/>
      <c r="G87" s="1"/>
      <c r="H87" s="2"/>
      <c r="I87" s="2"/>
      <c r="J87" s="2"/>
      <c r="K87" s="2"/>
      <c r="L87" s="2"/>
      <c r="M87" s="2"/>
    </row>
    <row r="88" spans="2:13" s="27" customFormat="1" ht="13.5" customHeight="1">
      <c r="B88" s="2"/>
      <c r="E88" s="28"/>
      <c r="F88" s="28"/>
      <c r="G88" s="1"/>
      <c r="H88" s="2"/>
      <c r="I88" s="2"/>
      <c r="J88" s="2"/>
      <c r="K88" s="2"/>
      <c r="L88" s="2"/>
      <c r="M88" s="2"/>
    </row>
    <row r="89" spans="2:13" s="27" customFormat="1" ht="13.5" customHeight="1">
      <c r="B89" s="2"/>
      <c r="E89" s="28"/>
      <c r="F89" s="28"/>
      <c r="G89" s="1"/>
      <c r="H89" s="2"/>
      <c r="I89" s="2"/>
      <c r="J89" s="2"/>
      <c r="K89" s="2"/>
      <c r="L89" s="2"/>
      <c r="M89" s="2"/>
    </row>
    <row r="90" spans="2:13" s="27" customFormat="1" ht="13.5" customHeight="1">
      <c r="B90" s="2"/>
      <c r="E90" s="28"/>
      <c r="F90" s="28"/>
      <c r="G90" s="1"/>
      <c r="H90" s="2"/>
      <c r="I90" s="2"/>
      <c r="J90" s="2"/>
      <c r="K90" s="2"/>
      <c r="L90" s="2"/>
      <c r="M90" s="2"/>
    </row>
    <row r="91" spans="2:13" s="27" customFormat="1" ht="13.5" customHeight="1">
      <c r="B91" s="2"/>
      <c r="E91" s="28"/>
      <c r="F91" s="28"/>
      <c r="G91" s="1"/>
      <c r="H91" s="2"/>
      <c r="I91" s="2"/>
      <c r="J91" s="2"/>
      <c r="K91" s="2"/>
      <c r="L91" s="2"/>
      <c r="M91" s="2"/>
    </row>
    <row r="92" spans="2:13" s="27" customFormat="1" ht="13.5" customHeight="1">
      <c r="B92" s="2"/>
      <c r="E92" s="28"/>
      <c r="F92" s="28"/>
      <c r="G92" s="1"/>
      <c r="H92" s="2"/>
      <c r="I92" s="2"/>
      <c r="J92" s="2"/>
      <c r="K92" s="2"/>
      <c r="L92" s="2"/>
      <c r="M92" s="2"/>
    </row>
    <row r="93" spans="2:13" s="27" customFormat="1" ht="13.5" customHeight="1">
      <c r="B93" s="2"/>
      <c r="E93" s="28"/>
      <c r="F93" s="28"/>
      <c r="G93" s="1"/>
      <c r="H93" s="2"/>
      <c r="I93" s="2"/>
      <c r="J93" s="2"/>
      <c r="K93" s="2"/>
      <c r="L93" s="2"/>
      <c r="M93" s="2"/>
    </row>
    <row r="94" spans="2:13" s="27" customFormat="1" ht="13.5" customHeight="1">
      <c r="B94" s="2"/>
      <c r="E94" s="28"/>
      <c r="F94" s="28"/>
      <c r="G94" s="1"/>
      <c r="H94" s="2"/>
      <c r="I94" s="2"/>
      <c r="J94" s="2"/>
      <c r="K94" s="2"/>
      <c r="L94" s="2"/>
      <c r="M94" s="2"/>
    </row>
  </sheetData>
  <sheetProtection/>
  <mergeCells count="7">
    <mergeCell ref="E1:E3"/>
    <mergeCell ref="F1:F3"/>
    <mergeCell ref="B65:C65"/>
    <mergeCell ref="A1:A3"/>
    <mergeCell ref="B1:B3"/>
    <mergeCell ref="C1:C3"/>
    <mergeCell ref="D1:D3"/>
  </mergeCells>
  <printOptions horizontalCentered="1"/>
  <pageMargins left="0.75" right="0.75" top="1" bottom="1" header="0.3" footer="0.3"/>
  <pageSetup firstPageNumber="56" useFirstPageNumber="1" horizontalDpi="600" verticalDpi="600" orientation="portrait" paperSize="9" scale="70" r:id="rId1"/>
  <headerFooter alignWithMargins="0">
    <oddHeader>&amp;CC.&amp;P</oddHeader>
    <oddFooter>&amp;L&amp;8&amp;F&amp;R&amp;10C2.2
Bill of Quantities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SheetLayoutView="100" zoomScalePageLayoutView="0" workbookViewId="0" topLeftCell="A1">
      <selection activeCell="H68" sqref="H68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5.7109375" style="28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7"/>
      <c r="E2" s="220"/>
      <c r="F2" s="215"/>
    </row>
    <row r="3" spans="1:7" s="6" customFormat="1" ht="13.5" customHeight="1" thickBot="1">
      <c r="A3" s="219"/>
      <c r="B3" s="219"/>
      <c r="C3" s="219"/>
      <c r="D3" s="228"/>
      <c r="E3" s="221"/>
      <c r="F3" s="216"/>
      <c r="G3" s="5"/>
    </row>
    <row r="4" spans="1:6" ht="13.5" customHeight="1">
      <c r="A4" s="45"/>
      <c r="B4" s="48"/>
      <c r="C4" s="48"/>
      <c r="D4" s="26"/>
      <c r="E4" s="49"/>
      <c r="F4" s="13"/>
    </row>
    <row r="5" spans="1:6" ht="25.5">
      <c r="A5" s="10" t="s">
        <v>497</v>
      </c>
      <c r="B5" s="11" t="s">
        <v>22</v>
      </c>
      <c r="C5" s="12"/>
      <c r="D5" s="12"/>
      <c r="E5" s="41"/>
      <c r="F5" s="13"/>
    </row>
    <row r="6" spans="1:6" ht="13.5" customHeight="1">
      <c r="A6" s="10"/>
      <c r="B6" s="14"/>
      <c r="C6" s="12"/>
      <c r="D6" s="12"/>
      <c r="E6" s="41"/>
      <c r="F6" s="13"/>
    </row>
    <row r="7" spans="1:6" ht="27" customHeight="1">
      <c r="A7" s="12">
        <v>81.02</v>
      </c>
      <c r="B7" s="60" t="s">
        <v>19</v>
      </c>
      <c r="C7" s="12" t="s">
        <v>81</v>
      </c>
      <c r="D7" s="12">
        <v>1</v>
      </c>
      <c r="E7" s="41">
        <v>150000</v>
      </c>
      <c r="F7" s="13">
        <f>E7*D7</f>
        <v>150000</v>
      </c>
    </row>
    <row r="8" spans="1:6" ht="13.5" customHeight="1">
      <c r="A8" s="62" t="s">
        <v>25</v>
      </c>
      <c r="B8" s="60" t="s">
        <v>496</v>
      </c>
      <c r="C8" s="191" t="s">
        <v>53</v>
      </c>
      <c r="D8" s="15">
        <f>F7</f>
        <v>150000</v>
      </c>
      <c r="E8" s="41"/>
      <c r="F8" s="13"/>
    </row>
    <row r="9" spans="1:6" ht="13.5" customHeight="1">
      <c r="A9" s="62"/>
      <c r="B9" s="11"/>
      <c r="C9" s="12"/>
      <c r="D9" s="12"/>
      <c r="E9" s="41"/>
      <c r="F9" s="13"/>
    </row>
    <row r="10" spans="1:6" ht="13.5" customHeight="1">
      <c r="A10" s="12"/>
      <c r="B10" s="11"/>
      <c r="C10" s="12"/>
      <c r="D10" s="12"/>
      <c r="E10" s="41"/>
      <c r="F10" s="13"/>
    </row>
    <row r="11" spans="1:7" ht="20.25" customHeight="1">
      <c r="A11" s="12"/>
      <c r="B11" s="14"/>
      <c r="C11" s="12"/>
      <c r="D11" s="12"/>
      <c r="E11" s="41"/>
      <c r="F11" s="13"/>
      <c r="G11" s="28"/>
    </row>
    <row r="12" spans="1:7" ht="20.25" customHeight="1">
      <c r="A12" s="12"/>
      <c r="B12" s="14"/>
      <c r="C12" s="12"/>
      <c r="D12" s="12"/>
      <c r="E12" s="41"/>
      <c r="F12" s="13"/>
      <c r="G12" s="28"/>
    </row>
    <row r="13" spans="1:6" ht="13.5" customHeight="1">
      <c r="A13" s="12"/>
      <c r="B13" s="14"/>
      <c r="C13" s="12"/>
      <c r="D13" s="12"/>
      <c r="E13" s="41"/>
      <c r="F13" s="13"/>
    </row>
    <row r="14" spans="1:6" ht="13.5" customHeight="1">
      <c r="A14" s="12"/>
      <c r="B14" s="14"/>
      <c r="C14" s="12"/>
      <c r="D14" s="12"/>
      <c r="E14" s="41"/>
      <c r="F14" s="13"/>
    </row>
    <row r="15" spans="1:6" ht="13.5" customHeight="1">
      <c r="A15" s="12"/>
      <c r="B15" s="14"/>
      <c r="C15" s="12"/>
      <c r="D15" s="12"/>
      <c r="E15" s="41"/>
      <c r="F15" s="13"/>
    </row>
    <row r="16" spans="1:6" ht="13.5" customHeight="1">
      <c r="A16" s="12"/>
      <c r="B16" s="14"/>
      <c r="C16" s="12"/>
      <c r="D16" s="12"/>
      <c r="E16" s="41"/>
      <c r="F16" s="13"/>
    </row>
    <row r="17" spans="1:6" ht="13.5" customHeight="1">
      <c r="A17" s="12"/>
      <c r="B17" s="14"/>
      <c r="C17" s="12"/>
      <c r="D17" s="12"/>
      <c r="E17" s="41"/>
      <c r="F17" s="13"/>
    </row>
    <row r="18" spans="1:6" ht="13.5" customHeight="1">
      <c r="A18" s="12"/>
      <c r="B18" s="14"/>
      <c r="C18" s="12"/>
      <c r="D18" s="12"/>
      <c r="E18" s="41"/>
      <c r="F18" s="13"/>
    </row>
    <row r="19" spans="1:6" ht="13.5" customHeight="1">
      <c r="A19" s="12"/>
      <c r="B19" s="14"/>
      <c r="C19" s="12"/>
      <c r="D19" s="12"/>
      <c r="E19" s="41"/>
      <c r="F19" s="13"/>
    </row>
    <row r="20" spans="1:6" ht="13.5" customHeight="1">
      <c r="A20" s="12"/>
      <c r="B20" s="14"/>
      <c r="C20" s="12"/>
      <c r="D20" s="12"/>
      <c r="E20" s="41"/>
      <c r="F20" s="13"/>
    </row>
    <row r="21" spans="1:6" ht="13.5" customHeight="1">
      <c r="A21" s="12"/>
      <c r="B21" s="14"/>
      <c r="C21" s="12"/>
      <c r="D21" s="12"/>
      <c r="E21" s="41"/>
      <c r="F21" s="13"/>
    </row>
    <row r="22" spans="1:6" ht="13.5" customHeight="1">
      <c r="A22" s="12"/>
      <c r="B22" s="14"/>
      <c r="C22" s="12"/>
      <c r="D22" s="12"/>
      <c r="E22" s="41"/>
      <c r="F22" s="13"/>
    </row>
    <row r="23" spans="1:6" ht="13.5" customHeight="1">
      <c r="A23" s="12"/>
      <c r="B23" s="14"/>
      <c r="C23" s="12"/>
      <c r="D23" s="12"/>
      <c r="E23" s="41"/>
      <c r="F23" s="13"/>
    </row>
    <row r="24" spans="1:6" ht="13.5" customHeight="1">
      <c r="A24" s="12"/>
      <c r="B24" s="14"/>
      <c r="C24" s="12"/>
      <c r="D24" s="12"/>
      <c r="E24" s="41"/>
      <c r="F24" s="13"/>
    </row>
    <row r="25" spans="1:6" ht="13.5" customHeight="1">
      <c r="A25" s="12"/>
      <c r="B25" s="14"/>
      <c r="C25" s="12"/>
      <c r="D25" s="12"/>
      <c r="E25" s="41"/>
      <c r="F25" s="13"/>
    </row>
    <row r="26" spans="1:6" ht="13.5" customHeight="1">
      <c r="A26" s="12"/>
      <c r="B26" s="14"/>
      <c r="C26" s="12"/>
      <c r="D26" s="12"/>
      <c r="E26" s="41"/>
      <c r="F26" s="13"/>
    </row>
    <row r="27" spans="1:6" ht="13.5" customHeight="1">
      <c r="A27" s="12"/>
      <c r="B27" s="14"/>
      <c r="C27" s="12"/>
      <c r="D27" s="12"/>
      <c r="E27" s="41"/>
      <c r="F27" s="13"/>
    </row>
    <row r="28" spans="1:6" ht="13.5" customHeight="1">
      <c r="A28" s="12"/>
      <c r="B28" s="14"/>
      <c r="C28" s="12"/>
      <c r="D28" s="12"/>
      <c r="E28" s="41"/>
      <c r="F28" s="13"/>
    </row>
    <row r="29" spans="1:6" ht="13.5" customHeight="1">
      <c r="A29" s="12"/>
      <c r="B29" s="14"/>
      <c r="C29" s="12"/>
      <c r="D29" s="12"/>
      <c r="E29" s="41"/>
      <c r="F29" s="13"/>
    </row>
    <row r="30" spans="1:6" ht="13.5" customHeight="1">
      <c r="A30" s="12"/>
      <c r="B30" s="14"/>
      <c r="C30" s="12"/>
      <c r="D30" s="12"/>
      <c r="E30" s="41"/>
      <c r="F30" s="13"/>
    </row>
    <row r="31" spans="1:6" ht="13.5" customHeight="1">
      <c r="A31" s="12"/>
      <c r="B31" s="14"/>
      <c r="C31" s="12"/>
      <c r="D31" s="12"/>
      <c r="E31" s="41"/>
      <c r="F31" s="13"/>
    </row>
    <row r="32" spans="1:6" ht="13.5" customHeight="1">
      <c r="A32" s="12"/>
      <c r="B32" s="14"/>
      <c r="C32" s="12"/>
      <c r="D32" s="12"/>
      <c r="E32" s="41"/>
      <c r="F32" s="13"/>
    </row>
    <row r="33" spans="1:6" ht="13.5" customHeight="1">
      <c r="A33" s="12"/>
      <c r="B33" s="14"/>
      <c r="C33" s="12"/>
      <c r="D33" s="12"/>
      <c r="E33" s="41"/>
      <c r="F33" s="13"/>
    </row>
    <row r="34" spans="1:6" ht="13.5" customHeight="1">
      <c r="A34" s="12"/>
      <c r="B34" s="14"/>
      <c r="C34" s="12"/>
      <c r="D34" s="12"/>
      <c r="E34" s="41"/>
      <c r="F34" s="13"/>
    </row>
    <row r="35" spans="1:6" ht="13.5" customHeight="1">
      <c r="A35" s="12"/>
      <c r="B35" s="14"/>
      <c r="C35" s="12"/>
      <c r="D35" s="12"/>
      <c r="E35" s="41"/>
      <c r="F35" s="13"/>
    </row>
    <row r="36" spans="1:6" ht="13.5" customHeight="1">
      <c r="A36" s="12"/>
      <c r="B36" s="14"/>
      <c r="C36" s="12"/>
      <c r="D36" s="12"/>
      <c r="E36" s="41"/>
      <c r="F36" s="13"/>
    </row>
    <row r="37" spans="1:6" ht="13.5" customHeight="1">
      <c r="A37" s="12"/>
      <c r="B37" s="14"/>
      <c r="C37" s="12"/>
      <c r="D37" s="12"/>
      <c r="E37" s="41"/>
      <c r="F37" s="13"/>
    </row>
    <row r="38" spans="1:6" ht="13.5" customHeight="1">
      <c r="A38" s="12"/>
      <c r="B38" s="14"/>
      <c r="C38" s="12"/>
      <c r="D38" s="12"/>
      <c r="E38" s="41"/>
      <c r="F38" s="13"/>
    </row>
    <row r="39" spans="1:6" ht="13.5" customHeight="1">
      <c r="A39" s="12"/>
      <c r="B39" s="14"/>
      <c r="C39" s="12"/>
      <c r="D39" s="12"/>
      <c r="E39" s="41"/>
      <c r="F39" s="13"/>
    </row>
    <row r="40" spans="1:6" ht="13.5" customHeight="1">
      <c r="A40" s="12"/>
      <c r="B40" s="14"/>
      <c r="C40" s="12"/>
      <c r="D40" s="12"/>
      <c r="E40" s="41"/>
      <c r="F40" s="13"/>
    </row>
    <row r="41" spans="1:6" ht="13.5" customHeight="1">
      <c r="A41" s="12"/>
      <c r="B41" s="14"/>
      <c r="C41" s="12"/>
      <c r="D41" s="12"/>
      <c r="E41" s="41"/>
      <c r="F41" s="13"/>
    </row>
    <row r="42" spans="1:6" ht="13.5" customHeight="1">
      <c r="A42" s="12"/>
      <c r="B42" s="14"/>
      <c r="C42" s="12"/>
      <c r="D42" s="12"/>
      <c r="E42" s="41"/>
      <c r="F42" s="13"/>
    </row>
    <row r="43" spans="1:6" ht="13.5" customHeight="1">
      <c r="A43" s="12"/>
      <c r="B43" s="14"/>
      <c r="C43" s="12"/>
      <c r="D43" s="12"/>
      <c r="E43" s="41"/>
      <c r="F43" s="13"/>
    </row>
    <row r="44" spans="1:6" ht="13.5" customHeight="1">
      <c r="A44" s="12"/>
      <c r="B44" s="14"/>
      <c r="C44" s="12"/>
      <c r="D44" s="12"/>
      <c r="E44" s="41"/>
      <c r="F44" s="13"/>
    </row>
    <row r="45" spans="1:6" ht="13.5" customHeight="1">
      <c r="A45" s="12"/>
      <c r="B45" s="14"/>
      <c r="C45" s="12"/>
      <c r="D45" s="12"/>
      <c r="E45" s="41"/>
      <c r="F45" s="13"/>
    </row>
    <row r="46" spans="1:6" ht="13.5" customHeight="1">
      <c r="A46" s="12"/>
      <c r="B46" s="14"/>
      <c r="C46" s="12"/>
      <c r="D46" s="12"/>
      <c r="E46" s="41"/>
      <c r="F46" s="13"/>
    </row>
    <row r="47" spans="1:6" ht="13.5" customHeight="1">
      <c r="A47" s="12"/>
      <c r="B47" s="14"/>
      <c r="C47" s="12"/>
      <c r="D47" s="12"/>
      <c r="E47" s="41"/>
      <c r="F47" s="13"/>
    </row>
    <row r="48" spans="1:6" ht="13.5" customHeight="1">
      <c r="A48" s="12"/>
      <c r="B48" s="14"/>
      <c r="C48" s="12"/>
      <c r="D48" s="12"/>
      <c r="E48" s="41"/>
      <c r="F48" s="13"/>
    </row>
    <row r="49" spans="1:6" ht="13.5" customHeight="1">
      <c r="A49" s="12"/>
      <c r="B49" s="14"/>
      <c r="C49" s="12"/>
      <c r="D49" s="12"/>
      <c r="E49" s="41"/>
      <c r="F49" s="13"/>
    </row>
    <row r="50" spans="1:6" ht="13.5" customHeight="1">
      <c r="A50" s="12"/>
      <c r="B50" s="14"/>
      <c r="C50" s="12"/>
      <c r="D50" s="12"/>
      <c r="E50" s="41"/>
      <c r="F50" s="13"/>
    </row>
    <row r="51" spans="1:6" ht="13.5" customHeight="1">
      <c r="A51" s="12"/>
      <c r="B51" s="14"/>
      <c r="C51" s="12"/>
      <c r="D51" s="12"/>
      <c r="E51" s="41"/>
      <c r="F51" s="13"/>
    </row>
    <row r="52" spans="1:6" ht="13.5" customHeight="1">
      <c r="A52" s="12"/>
      <c r="B52" s="14"/>
      <c r="C52" s="12"/>
      <c r="D52" s="12"/>
      <c r="E52" s="41"/>
      <c r="F52" s="13"/>
    </row>
    <row r="53" spans="1:6" ht="13.5" customHeight="1">
      <c r="A53" s="12"/>
      <c r="B53" s="14"/>
      <c r="C53" s="12"/>
      <c r="D53" s="12"/>
      <c r="E53" s="41"/>
      <c r="F53" s="13"/>
    </row>
    <row r="54" spans="1:6" ht="13.5" customHeight="1">
      <c r="A54" s="12"/>
      <c r="B54" s="14"/>
      <c r="C54" s="12"/>
      <c r="D54" s="12"/>
      <c r="E54" s="41"/>
      <c r="F54" s="13"/>
    </row>
    <row r="55" spans="1:6" ht="13.5" customHeight="1">
      <c r="A55" s="12"/>
      <c r="B55" s="14"/>
      <c r="C55" s="12"/>
      <c r="D55" s="12"/>
      <c r="E55" s="41"/>
      <c r="F55" s="13"/>
    </row>
    <row r="56" spans="1:6" ht="13.5" customHeight="1">
      <c r="A56" s="12"/>
      <c r="B56" s="14"/>
      <c r="C56" s="12"/>
      <c r="D56" s="12"/>
      <c r="E56" s="41"/>
      <c r="F56" s="13"/>
    </row>
    <row r="57" spans="1:6" ht="13.5" customHeight="1">
      <c r="A57" s="12"/>
      <c r="B57" s="14"/>
      <c r="C57" s="12"/>
      <c r="D57" s="12"/>
      <c r="E57" s="41"/>
      <c r="F57" s="13"/>
    </row>
    <row r="58" spans="1:6" ht="13.5" customHeight="1">
      <c r="A58" s="12"/>
      <c r="B58" s="14"/>
      <c r="C58" s="12"/>
      <c r="D58" s="12"/>
      <c r="E58" s="41"/>
      <c r="F58" s="13"/>
    </row>
    <row r="59" spans="1:6" ht="13.5" customHeight="1">
      <c r="A59" s="12"/>
      <c r="B59" s="14"/>
      <c r="C59" s="12"/>
      <c r="D59" s="12"/>
      <c r="E59" s="41"/>
      <c r="F59" s="13"/>
    </row>
    <row r="60" spans="1:6" ht="13.5" customHeight="1">
      <c r="A60" s="12"/>
      <c r="B60" s="14"/>
      <c r="C60" s="12"/>
      <c r="D60" s="12"/>
      <c r="E60" s="41"/>
      <c r="F60" s="13"/>
    </row>
    <row r="61" spans="1:6" ht="13.5" customHeight="1">
      <c r="A61" s="12"/>
      <c r="B61" s="14"/>
      <c r="C61" s="12"/>
      <c r="D61" s="12"/>
      <c r="E61" s="41"/>
      <c r="F61" s="13"/>
    </row>
    <row r="62" spans="1:6" ht="13.5" customHeight="1">
      <c r="A62" s="12"/>
      <c r="B62" s="14"/>
      <c r="C62" s="12"/>
      <c r="D62" s="12"/>
      <c r="E62" s="41"/>
      <c r="F62" s="13"/>
    </row>
    <row r="63" spans="1:6" ht="13.5" customHeight="1">
      <c r="A63" s="12"/>
      <c r="B63" s="14"/>
      <c r="C63" s="12"/>
      <c r="D63" s="12"/>
      <c r="E63" s="41"/>
      <c r="F63" s="13"/>
    </row>
    <row r="64" spans="1:6" ht="13.5" customHeight="1">
      <c r="A64" s="12"/>
      <c r="B64" s="14"/>
      <c r="C64" s="12"/>
      <c r="D64" s="12"/>
      <c r="E64" s="41"/>
      <c r="F64" s="13"/>
    </row>
    <row r="65" spans="1:6" ht="13.5" customHeight="1">
      <c r="A65" s="12"/>
      <c r="B65" s="14"/>
      <c r="C65" s="12"/>
      <c r="D65" s="12"/>
      <c r="E65" s="41"/>
      <c r="F65" s="13"/>
    </row>
    <row r="66" spans="1:6" ht="13.5" customHeight="1" thickBot="1">
      <c r="A66" s="12"/>
      <c r="B66" s="14"/>
      <c r="C66" s="12"/>
      <c r="D66" s="12"/>
      <c r="E66" s="41"/>
      <c r="F66" s="13"/>
    </row>
    <row r="67" spans="1:6" ht="27" customHeight="1" thickBot="1">
      <c r="A67" s="19">
        <v>8100</v>
      </c>
      <c r="B67" s="235" t="s">
        <v>100</v>
      </c>
      <c r="C67" s="236"/>
      <c r="D67" s="46"/>
      <c r="E67" s="47"/>
      <c r="F67" s="82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F1:F3"/>
    <mergeCell ref="B67:C67"/>
    <mergeCell ref="A1:A3"/>
    <mergeCell ref="B1:B3"/>
    <mergeCell ref="C1:C3"/>
    <mergeCell ref="D1:D3"/>
    <mergeCell ref="E1:E3"/>
  </mergeCells>
  <printOptions horizontalCentered="1" verticalCentered="1"/>
  <pageMargins left="0.1968503937007874" right="0.1968503937007874" top="0.5905511811023623" bottom="0.7874015748031497" header="0.5905511811023623" footer="0.7874015748031497"/>
  <pageSetup firstPageNumber="57" useFirstPageNumber="1" horizontalDpi="600" verticalDpi="600" orientation="portrait" paperSize="9" scale="70" r:id="rId1"/>
  <headerFooter alignWithMargins="0">
    <oddHeader xml:space="preserve">&amp;C&amp;10C.&amp;P </oddHeader>
    <oddFooter>&amp;L&amp;8&amp;F&amp;R&amp;10C2.2
Bill of Quantities</oddFooter>
  </headerFooter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4:F48"/>
  <sheetViews>
    <sheetView view="pageBreakPreview" zoomScale="112" zoomScaleSheetLayoutView="112" zoomScalePageLayoutView="0" workbookViewId="0" topLeftCell="A25">
      <selection activeCell="E37" sqref="E37"/>
    </sheetView>
  </sheetViews>
  <sheetFormatPr defaultColWidth="11.421875" defaultRowHeight="12.75"/>
  <cols>
    <col min="1" max="2" width="18.7109375" style="0" customWidth="1"/>
    <col min="3" max="3" width="17.421875" style="61" customWidth="1"/>
    <col min="4" max="4" width="17.00390625" style="61" customWidth="1"/>
    <col min="5" max="5" width="18.7109375" style="61" customWidth="1"/>
    <col min="6" max="6" width="28.7109375" style="61" customWidth="1"/>
    <col min="7" max="7" width="11.421875" style="0" customWidth="1"/>
    <col min="8" max="8" width="14.00390625" style="0" customWidth="1"/>
    <col min="9" max="11" width="11.421875" style="0" customWidth="1"/>
    <col min="12" max="12" width="14.140625" style="0" customWidth="1"/>
    <col min="13" max="13" width="15.00390625" style="0" customWidth="1"/>
  </cols>
  <sheetData>
    <row r="4" spans="1:2" ht="12.75">
      <c r="A4" s="139" t="s">
        <v>412</v>
      </c>
      <c r="B4" s="139"/>
    </row>
    <row r="5" spans="1:2" ht="12.75">
      <c r="A5" s="139"/>
      <c r="B5" s="139"/>
    </row>
    <row r="6" spans="1:3" ht="12.75">
      <c r="A6" t="s">
        <v>415</v>
      </c>
      <c r="B6" s="139" t="s">
        <v>162</v>
      </c>
      <c r="C6" s="61">
        <v>12467.22</v>
      </c>
    </row>
    <row r="7" ht="12.75">
      <c r="B7" s="139"/>
    </row>
    <row r="8" spans="1:3" ht="12.75">
      <c r="A8" t="s">
        <v>416</v>
      </c>
      <c r="B8" s="139" t="s">
        <v>162</v>
      </c>
      <c r="C8" s="61">
        <v>7665.32</v>
      </c>
    </row>
    <row r="10" spans="1:3" ht="12.75">
      <c r="A10" t="s">
        <v>413</v>
      </c>
      <c r="B10" t="s">
        <v>158</v>
      </c>
      <c r="C10" s="61">
        <v>4177.86</v>
      </c>
    </row>
    <row r="12" spans="1:3" ht="12.75">
      <c r="A12" t="s">
        <v>414</v>
      </c>
      <c r="B12" t="s">
        <v>158</v>
      </c>
      <c r="C12" s="61">
        <v>3913.41</v>
      </c>
    </row>
    <row r="14" spans="1:3" ht="12.75">
      <c r="A14" t="s">
        <v>417</v>
      </c>
      <c r="B14" t="s">
        <v>162</v>
      </c>
      <c r="C14" s="61">
        <f>289.6+817.7+1223+1212.3+471.6+338.2+223.5</f>
        <v>4575.900000000001</v>
      </c>
    </row>
    <row r="16" ht="12.75">
      <c r="A16" t="s">
        <v>422</v>
      </c>
    </row>
    <row r="17" spans="1:3" ht="12.75">
      <c r="A17" t="s">
        <v>418</v>
      </c>
      <c r="C17" s="61">
        <f>+C8-C14</f>
        <v>3089.419999999999</v>
      </c>
    </row>
    <row r="23" ht="12.75">
      <c r="A23" s="139" t="s">
        <v>419</v>
      </c>
    </row>
    <row r="25" spans="1:3" ht="12.75">
      <c r="A25" t="s">
        <v>415</v>
      </c>
      <c r="B25" t="s">
        <v>162</v>
      </c>
      <c r="C25" s="61">
        <v>17321.77</v>
      </c>
    </row>
    <row r="27" spans="1:3" ht="12.75">
      <c r="A27" t="s">
        <v>416</v>
      </c>
      <c r="B27" t="s">
        <v>162</v>
      </c>
      <c r="C27" s="61">
        <v>3248.48</v>
      </c>
    </row>
    <row r="29" spans="1:3" ht="12.75">
      <c r="A29" t="s">
        <v>420</v>
      </c>
      <c r="B29" t="s">
        <v>158</v>
      </c>
      <c r="C29" s="61">
        <v>4491.59</v>
      </c>
    </row>
    <row r="31" spans="1:3" ht="12.75">
      <c r="A31" t="s">
        <v>421</v>
      </c>
      <c r="C31" s="61">
        <v>2889.1</v>
      </c>
    </row>
    <row r="35" spans="1:6" ht="12.75">
      <c r="A35" t="s">
        <v>436</v>
      </c>
      <c r="B35" t="s">
        <v>162</v>
      </c>
      <c r="C35" s="61">
        <f>(3930075.9602/1000000)*20.3</f>
        <v>79.78054199206</v>
      </c>
      <c r="F35" s="61" t="s">
        <v>437</v>
      </c>
    </row>
    <row r="37" spans="2:6" ht="12.75">
      <c r="B37" t="s">
        <v>162</v>
      </c>
      <c r="C37" s="61">
        <f>(0.3*357.322708)+(0.7*0.3*(2.482+5.8+5.8+2.482))*2</f>
        <v>114.15369239999998</v>
      </c>
      <c r="D37" s="61">
        <v>2000</v>
      </c>
      <c r="F37" s="61" t="s">
        <v>438</v>
      </c>
    </row>
    <row r="39" spans="2:6" ht="12.75">
      <c r="B39" t="s">
        <v>162</v>
      </c>
      <c r="C39" s="61">
        <f>(0.87*11.6*4)+(22.65)</f>
        <v>63.018</v>
      </c>
      <c r="F39" s="61" t="s">
        <v>439</v>
      </c>
    </row>
    <row r="41" spans="2:6" ht="12.75">
      <c r="B41" t="s">
        <v>162</v>
      </c>
      <c r="C41" s="61">
        <v>11.188</v>
      </c>
      <c r="F41" s="61" t="s">
        <v>440</v>
      </c>
    </row>
    <row r="43" spans="3:5" ht="12.75">
      <c r="C43" s="61">
        <f>SUM(C35:C42)</f>
        <v>268.14023439205994</v>
      </c>
      <c r="D43" s="61">
        <v>2000</v>
      </c>
      <c r="E43" s="171">
        <f>+D43*C43</f>
        <v>536280.4687841199</v>
      </c>
    </row>
    <row r="44" ht="12.75">
      <c r="E44" s="171"/>
    </row>
    <row r="45" spans="2:5" ht="12.75">
      <c r="B45" t="s">
        <v>60</v>
      </c>
      <c r="C45" s="61">
        <v>38.519</v>
      </c>
      <c r="D45" s="61">
        <v>20000</v>
      </c>
      <c r="E45" s="171">
        <f>+D45*C45</f>
        <v>770380</v>
      </c>
    </row>
    <row r="46" ht="12.75">
      <c r="E46" s="171"/>
    </row>
    <row r="47" ht="12.75">
      <c r="E47" s="171">
        <f>+E45+E43+E46</f>
        <v>1306660.46878412</v>
      </c>
    </row>
    <row r="48" spans="5:6" ht="25.5">
      <c r="E48" s="171">
        <f>+E47*1.55</f>
        <v>2025323.7266153859</v>
      </c>
      <c r="F48" s="172" t="s">
        <v>456</v>
      </c>
    </row>
  </sheetData>
  <sheetProtection/>
  <printOptions/>
  <pageMargins left="0.75" right="0.75" top="1" bottom="1" header="0.3" footer="0.3"/>
  <pageSetup horizontalDpi="600" verticalDpi="600" orientation="portrait" paperSize="9" scale="73" r:id="rId1"/>
  <rowBreaks count="1" manualBreakCount="1">
    <brk id="1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SheetLayoutView="85" zoomScalePageLayoutView="0" workbookViewId="0" topLeftCell="A1">
      <selection activeCell="A1" sqref="A1:F68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14.140625" style="27" customWidth="1"/>
    <col min="5" max="5" width="12.140625" style="67" bestFit="1" customWidth="1"/>
    <col min="6" max="6" width="18.140625" style="83" customWidth="1"/>
    <col min="7" max="7" width="20.7109375" style="1" customWidth="1"/>
    <col min="8" max="8" width="16.7109375" style="2" bestFit="1" customWidth="1"/>
    <col min="9" max="9" width="28.28125" style="2" customWidth="1"/>
    <col min="10" max="10" width="13.14062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17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0"/>
      <c r="E2" s="220"/>
      <c r="F2" s="215"/>
    </row>
    <row r="3" spans="1:7" s="6" customFormat="1" ht="13.5" customHeight="1" thickBot="1">
      <c r="A3" s="219"/>
      <c r="B3" s="219"/>
      <c r="C3" s="219"/>
      <c r="D3" s="221"/>
      <c r="E3" s="221"/>
      <c r="F3" s="216"/>
      <c r="G3" s="5"/>
    </row>
    <row r="4" spans="1:7" s="6" customFormat="1" ht="4.5" customHeight="1">
      <c r="A4" s="3"/>
      <c r="B4" s="3"/>
      <c r="C4" s="3"/>
      <c r="D4" s="3"/>
      <c r="E4" s="4"/>
      <c r="F4" s="79"/>
      <c r="G4" s="5"/>
    </row>
    <row r="5" spans="1:9" s="6" customFormat="1" ht="12.75">
      <c r="A5" s="7"/>
      <c r="B5" s="7"/>
      <c r="C5" s="7"/>
      <c r="D5" s="7"/>
      <c r="E5" s="9"/>
      <c r="F5" s="80"/>
      <c r="G5" s="5"/>
      <c r="I5" s="29"/>
    </row>
    <row r="6" spans="1:6" ht="36" customHeight="1">
      <c r="A6" s="10" t="s">
        <v>101</v>
      </c>
      <c r="B6" s="11" t="s">
        <v>102</v>
      </c>
      <c r="C6" s="12"/>
      <c r="D6" s="12"/>
      <c r="E6" s="15"/>
      <c r="F6" s="78"/>
    </row>
    <row r="7" spans="1:6" ht="10.5" customHeight="1">
      <c r="A7" s="10"/>
      <c r="B7" s="14"/>
      <c r="C7" s="12"/>
      <c r="D7" s="12"/>
      <c r="E7" s="15"/>
      <c r="F7" s="78"/>
    </row>
    <row r="8" spans="1:6" ht="13.5" customHeight="1">
      <c r="A8" s="12" t="s">
        <v>27</v>
      </c>
      <c r="B8" s="11" t="s">
        <v>103</v>
      </c>
      <c r="C8" s="12"/>
      <c r="D8" s="30"/>
      <c r="E8" s="15"/>
      <c r="F8" s="78"/>
    </row>
    <row r="9" spans="1:6" ht="9" customHeight="1">
      <c r="A9" s="12"/>
      <c r="B9" s="14"/>
      <c r="C9" s="12"/>
      <c r="D9" s="30"/>
      <c r="E9" s="15"/>
      <c r="F9" s="78"/>
    </row>
    <row r="10" spans="1:11" ht="13.5" customHeight="1">
      <c r="A10" s="12" t="s">
        <v>23</v>
      </c>
      <c r="B10" s="14" t="s">
        <v>28</v>
      </c>
      <c r="C10" s="12" t="s">
        <v>79</v>
      </c>
      <c r="D10" s="30">
        <v>1</v>
      </c>
      <c r="E10" s="15"/>
      <c r="F10" s="78"/>
      <c r="H10" s="31"/>
      <c r="I10" s="142"/>
      <c r="J10" s="142"/>
      <c r="K10" s="142"/>
    </row>
    <row r="11" spans="1:11" ht="20.25" customHeight="1">
      <c r="A11" s="12"/>
      <c r="B11" s="14"/>
      <c r="C11" s="12"/>
      <c r="D11" s="30"/>
      <c r="E11" s="15"/>
      <c r="F11" s="78"/>
      <c r="J11" s="142"/>
      <c r="K11" s="142"/>
    </row>
    <row r="12" spans="1:11" ht="13.5" customHeight="1">
      <c r="A12" s="12" t="s">
        <v>25</v>
      </c>
      <c r="B12" s="14" t="s">
        <v>104</v>
      </c>
      <c r="C12" s="12" t="s">
        <v>79</v>
      </c>
      <c r="D12" s="30">
        <v>1</v>
      </c>
      <c r="E12" s="15"/>
      <c r="F12" s="78"/>
      <c r="H12" s="32"/>
      <c r="J12" s="142"/>
      <c r="K12" s="142"/>
    </row>
    <row r="13" spans="1:6" ht="9" customHeight="1">
      <c r="A13" s="12"/>
      <c r="B13" s="14"/>
      <c r="C13" s="12"/>
      <c r="D13" s="30"/>
      <c r="E13" s="15"/>
      <c r="F13" s="78"/>
    </row>
    <row r="14" spans="1:8" ht="13.5" customHeight="1">
      <c r="A14" s="12" t="s">
        <v>24</v>
      </c>
      <c r="B14" s="14" t="s">
        <v>105</v>
      </c>
      <c r="C14" s="12" t="s">
        <v>49</v>
      </c>
      <c r="D14" s="30">
        <v>8.5</v>
      </c>
      <c r="E14" s="144"/>
      <c r="F14" s="78"/>
      <c r="H14" s="33"/>
    </row>
    <row r="15" spans="1:6" ht="14.25" customHeight="1">
      <c r="A15" s="12"/>
      <c r="B15" s="14"/>
      <c r="C15" s="12"/>
      <c r="D15" s="30"/>
      <c r="E15" s="15"/>
      <c r="F15" s="78"/>
    </row>
    <row r="16" spans="1:6" ht="31.5" customHeight="1">
      <c r="A16" s="34" t="s">
        <v>106</v>
      </c>
      <c r="B16" s="14" t="s">
        <v>107</v>
      </c>
      <c r="C16" s="12"/>
      <c r="D16" s="30"/>
      <c r="E16" s="15"/>
      <c r="F16" s="78"/>
    </row>
    <row r="17" spans="1:6" ht="8.25" customHeight="1">
      <c r="A17" s="12"/>
      <c r="B17" s="14"/>
      <c r="C17" s="12"/>
      <c r="D17" s="12"/>
      <c r="E17" s="15"/>
      <c r="F17" s="78"/>
    </row>
    <row r="18" spans="1:6" ht="59.25" customHeight="1">
      <c r="A18" s="62" t="s">
        <v>108</v>
      </c>
      <c r="B18" s="60" t="s">
        <v>109</v>
      </c>
      <c r="C18" s="12" t="s">
        <v>79</v>
      </c>
      <c r="D18" s="12">
        <v>1</v>
      </c>
      <c r="E18" s="15"/>
      <c r="F18" s="78"/>
    </row>
    <row r="19" spans="1:6" ht="9" customHeight="1">
      <c r="A19" s="62"/>
      <c r="B19" s="60"/>
      <c r="C19" s="12"/>
      <c r="D19" s="12"/>
      <c r="E19" s="15"/>
      <c r="F19" s="78"/>
    </row>
    <row r="20" spans="1:7" ht="60.75" customHeight="1">
      <c r="A20" s="62" t="s">
        <v>110</v>
      </c>
      <c r="B20" s="60" t="s">
        <v>111</v>
      </c>
      <c r="C20" s="12" t="s">
        <v>112</v>
      </c>
      <c r="D20" s="12">
        <v>8.5</v>
      </c>
      <c r="E20" s="64"/>
      <c r="F20" s="78"/>
      <c r="G20" s="35"/>
    </row>
    <row r="21" spans="1:7" ht="9" customHeight="1">
      <c r="A21" s="62"/>
      <c r="B21" s="60"/>
      <c r="C21" s="12"/>
      <c r="D21" s="12"/>
      <c r="E21" s="15"/>
      <c r="F21" s="78"/>
      <c r="G21" s="35"/>
    </row>
    <row r="22" spans="1:7" ht="30.75" customHeight="1">
      <c r="A22" s="62" t="s">
        <v>113</v>
      </c>
      <c r="B22" s="60" t="s">
        <v>114</v>
      </c>
      <c r="C22" s="12" t="s">
        <v>79</v>
      </c>
      <c r="D22" s="12">
        <v>1</v>
      </c>
      <c r="E22" s="15"/>
      <c r="F22" s="78"/>
      <c r="G22" s="35"/>
    </row>
    <row r="23" spans="1:7" ht="12" customHeight="1">
      <c r="A23" s="62"/>
      <c r="B23" s="60"/>
      <c r="C23" s="12"/>
      <c r="D23" s="12"/>
      <c r="E23" s="15"/>
      <c r="F23" s="78"/>
      <c r="G23" s="35"/>
    </row>
    <row r="24" spans="1:7" ht="16.5" customHeight="1">
      <c r="A24" s="62" t="s">
        <v>425</v>
      </c>
      <c r="B24" s="11" t="s">
        <v>430</v>
      </c>
      <c r="C24" s="12"/>
      <c r="D24" s="12"/>
      <c r="E24" s="15"/>
      <c r="F24" s="78"/>
      <c r="G24" s="35"/>
    </row>
    <row r="25" spans="1:7" ht="9" customHeight="1">
      <c r="A25" s="62"/>
      <c r="B25" s="60"/>
      <c r="C25" s="12"/>
      <c r="D25" s="15"/>
      <c r="E25" s="65"/>
      <c r="F25" s="78"/>
      <c r="G25" s="35"/>
    </row>
    <row r="26" spans="1:7" ht="12.75">
      <c r="A26" s="62" t="s">
        <v>23</v>
      </c>
      <c r="B26" s="60" t="s">
        <v>426</v>
      </c>
      <c r="C26" s="12"/>
      <c r="D26" s="12"/>
      <c r="E26" s="64"/>
      <c r="F26" s="78"/>
      <c r="G26" s="35"/>
    </row>
    <row r="27" spans="1:7" ht="13.5" customHeight="1">
      <c r="A27" s="12"/>
      <c r="B27" s="60" t="s">
        <v>427</v>
      </c>
      <c r="C27" s="12" t="s">
        <v>79</v>
      </c>
      <c r="D27" s="64">
        <v>1</v>
      </c>
      <c r="E27" s="15">
        <v>45000</v>
      </c>
      <c r="F27" s="78">
        <f>E27*D27</f>
        <v>45000</v>
      </c>
      <c r="G27" s="35"/>
    </row>
    <row r="28" spans="1:7" ht="12.75">
      <c r="A28" s="12"/>
      <c r="B28" s="14"/>
      <c r="C28" s="12"/>
      <c r="D28" s="12"/>
      <c r="E28" s="65"/>
      <c r="F28" s="78"/>
      <c r="G28" s="35"/>
    </row>
    <row r="29" spans="1:7" ht="16.5" customHeight="1">
      <c r="A29" s="62" t="s">
        <v>25</v>
      </c>
      <c r="B29" s="60" t="s">
        <v>429</v>
      </c>
      <c r="C29" s="62" t="s">
        <v>79</v>
      </c>
      <c r="D29" s="12">
        <v>1</v>
      </c>
      <c r="E29" s="15">
        <v>45000</v>
      </c>
      <c r="F29" s="78">
        <f>+E29*D29</f>
        <v>45000</v>
      </c>
      <c r="G29" s="35"/>
    </row>
    <row r="30" spans="1:7" ht="12.75">
      <c r="A30" s="12"/>
      <c r="B30" s="14"/>
      <c r="C30" s="12"/>
      <c r="D30" s="12"/>
      <c r="E30" s="15"/>
      <c r="F30" s="78"/>
      <c r="G30" s="35"/>
    </row>
    <row r="31" spans="1:7" ht="14.25" customHeight="1">
      <c r="A31" s="62" t="s">
        <v>24</v>
      </c>
      <c r="B31" s="60" t="s">
        <v>434</v>
      </c>
      <c r="C31" s="62" t="s">
        <v>79</v>
      </c>
      <c r="D31" s="12">
        <v>1</v>
      </c>
      <c r="E31" s="15">
        <f>60000*8.5</f>
        <v>510000</v>
      </c>
      <c r="F31" s="78">
        <f>+E31*D31</f>
        <v>510000</v>
      </c>
      <c r="G31" s="35"/>
    </row>
    <row r="32" spans="1:7" ht="12" customHeight="1">
      <c r="A32" s="12"/>
      <c r="B32" s="14"/>
      <c r="C32" s="12"/>
      <c r="D32" s="12"/>
      <c r="E32" s="15"/>
      <c r="F32" s="78"/>
      <c r="G32" s="35"/>
    </row>
    <row r="33" spans="1:7" ht="15" customHeight="1">
      <c r="A33" s="62" t="s">
        <v>26</v>
      </c>
      <c r="B33" s="60" t="s">
        <v>431</v>
      </c>
      <c r="C33" s="62" t="s">
        <v>79</v>
      </c>
      <c r="D33" s="12">
        <v>1</v>
      </c>
      <c r="E33" s="15">
        <f>40000*8.5</f>
        <v>340000</v>
      </c>
      <c r="F33" s="78">
        <f>+E33*D33</f>
        <v>340000</v>
      </c>
      <c r="G33" s="35"/>
    </row>
    <row r="34" spans="1:7" ht="9" customHeight="1">
      <c r="A34" s="12"/>
      <c r="B34" s="14"/>
      <c r="C34" s="12"/>
      <c r="D34" s="12"/>
      <c r="E34" s="15"/>
      <c r="F34" s="78"/>
      <c r="G34" s="35"/>
    </row>
    <row r="35" spans="1:7" ht="14.25" customHeight="1">
      <c r="A35" s="62" t="s">
        <v>432</v>
      </c>
      <c r="B35" s="60" t="s">
        <v>433</v>
      </c>
      <c r="C35" s="62" t="s">
        <v>79</v>
      </c>
      <c r="D35" s="12">
        <v>1</v>
      </c>
      <c r="E35" s="15">
        <f>30000*8.5</f>
        <v>255000</v>
      </c>
      <c r="F35" s="78">
        <f>+E35*D35</f>
        <v>255000</v>
      </c>
      <c r="G35" s="35"/>
    </row>
    <row r="36" spans="1:7" ht="9" customHeight="1">
      <c r="A36" s="12"/>
      <c r="B36" s="14"/>
      <c r="C36" s="12"/>
      <c r="D36" s="12"/>
      <c r="E36" s="15"/>
      <c r="F36" s="78"/>
      <c r="G36" s="35"/>
    </row>
    <row r="37" spans="1:7" ht="12" customHeight="1">
      <c r="A37" s="62" t="s">
        <v>428</v>
      </c>
      <c r="B37" s="60" t="s">
        <v>435</v>
      </c>
      <c r="C37" s="62" t="s">
        <v>53</v>
      </c>
      <c r="D37" s="132">
        <f>+F35+F33+F31+F29+F27</f>
        <v>1195000</v>
      </c>
      <c r="E37" s="143"/>
      <c r="F37" s="78"/>
      <c r="G37" s="35"/>
    </row>
    <row r="38" spans="1:7" ht="12" customHeight="1">
      <c r="A38" s="62"/>
      <c r="B38" s="60"/>
      <c r="C38" s="62"/>
      <c r="D38" s="132"/>
      <c r="E38" s="143"/>
      <c r="F38" s="78"/>
      <c r="G38" s="35"/>
    </row>
    <row r="39" spans="1:7" ht="12" customHeight="1">
      <c r="A39" s="62"/>
      <c r="B39" s="60"/>
      <c r="C39" s="62"/>
      <c r="D39" s="132"/>
      <c r="E39" s="143"/>
      <c r="F39" s="78"/>
      <c r="G39" s="35"/>
    </row>
    <row r="40" spans="1:7" ht="12" customHeight="1">
      <c r="A40" s="62"/>
      <c r="B40" s="60"/>
      <c r="C40" s="62"/>
      <c r="D40" s="132"/>
      <c r="E40" s="143"/>
      <c r="F40" s="78"/>
      <c r="G40" s="35"/>
    </row>
    <row r="41" spans="1:7" ht="12" customHeight="1">
      <c r="A41" s="62"/>
      <c r="B41" s="60"/>
      <c r="C41" s="62"/>
      <c r="D41" s="132"/>
      <c r="E41" s="143"/>
      <c r="F41" s="78"/>
      <c r="G41" s="35"/>
    </row>
    <row r="42" spans="1:7" ht="12" customHeight="1">
      <c r="A42" s="62"/>
      <c r="B42" s="60"/>
      <c r="C42" s="62"/>
      <c r="D42" s="132"/>
      <c r="E42" s="143"/>
      <c r="F42" s="78"/>
      <c r="G42" s="35"/>
    </row>
    <row r="43" spans="1:7" ht="12" customHeight="1">
      <c r="A43" s="62"/>
      <c r="B43" s="60"/>
      <c r="C43" s="62"/>
      <c r="D43" s="132"/>
      <c r="E43" s="143"/>
      <c r="F43" s="78"/>
      <c r="G43" s="35"/>
    </row>
    <row r="44" spans="1:7" ht="12" customHeight="1">
      <c r="A44" s="62"/>
      <c r="B44" s="60"/>
      <c r="C44" s="62"/>
      <c r="D44" s="132"/>
      <c r="E44" s="143"/>
      <c r="F44" s="78"/>
      <c r="G44" s="35"/>
    </row>
    <row r="45" spans="1:7" ht="12" customHeight="1">
      <c r="A45" s="62"/>
      <c r="B45" s="60"/>
      <c r="C45" s="62"/>
      <c r="D45" s="132"/>
      <c r="E45" s="143"/>
      <c r="F45" s="78"/>
      <c r="G45" s="35"/>
    </row>
    <row r="46" spans="1:7" ht="12" customHeight="1">
      <c r="A46" s="62"/>
      <c r="B46" s="60"/>
      <c r="C46" s="62"/>
      <c r="D46" s="132"/>
      <c r="E46" s="143"/>
      <c r="F46" s="78"/>
      <c r="G46" s="35"/>
    </row>
    <row r="47" spans="1:7" ht="12" customHeight="1">
      <c r="A47" s="62"/>
      <c r="B47" s="60"/>
      <c r="C47" s="62"/>
      <c r="D47" s="132"/>
      <c r="E47" s="143"/>
      <c r="F47" s="78"/>
      <c r="G47" s="35"/>
    </row>
    <row r="48" spans="1:7" ht="12" customHeight="1">
      <c r="A48" s="62"/>
      <c r="B48" s="60"/>
      <c r="C48" s="62"/>
      <c r="D48" s="132"/>
      <c r="E48" s="143"/>
      <c r="F48" s="78"/>
      <c r="G48" s="35"/>
    </row>
    <row r="49" spans="1:7" ht="12" customHeight="1">
      <c r="A49" s="62"/>
      <c r="B49" s="60"/>
      <c r="C49" s="62"/>
      <c r="D49" s="132"/>
      <c r="E49" s="143"/>
      <c r="F49" s="78"/>
      <c r="G49" s="35"/>
    </row>
    <row r="50" spans="1:7" ht="12" customHeight="1">
      <c r="A50" s="62"/>
      <c r="B50" s="60"/>
      <c r="C50" s="62"/>
      <c r="D50" s="132"/>
      <c r="E50" s="143"/>
      <c r="F50" s="78"/>
      <c r="G50" s="35"/>
    </row>
    <row r="51" spans="1:7" ht="12" customHeight="1">
      <c r="A51" s="62"/>
      <c r="B51" s="60"/>
      <c r="C51" s="62"/>
      <c r="D51" s="132"/>
      <c r="E51" s="143"/>
      <c r="F51" s="78"/>
      <c r="G51" s="35"/>
    </row>
    <row r="52" spans="1:7" ht="12" customHeight="1">
      <c r="A52" s="62"/>
      <c r="B52" s="60"/>
      <c r="C52" s="62"/>
      <c r="D52" s="132"/>
      <c r="E52" s="143"/>
      <c r="F52" s="78"/>
      <c r="G52" s="35"/>
    </row>
    <row r="53" spans="1:7" ht="12" customHeight="1">
      <c r="A53" s="62"/>
      <c r="B53" s="60"/>
      <c r="C53" s="62"/>
      <c r="D53" s="132"/>
      <c r="E53" s="143"/>
      <c r="F53" s="78"/>
      <c r="G53" s="35"/>
    </row>
    <row r="54" spans="1:7" ht="12" customHeight="1">
      <c r="A54" s="62"/>
      <c r="B54" s="60"/>
      <c r="C54" s="62"/>
      <c r="D54" s="132"/>
      <c r="E54" s="143"/>
      <c r="F54" s="78"/>
      <c r="G54" s="35"/>
    </row>
    <row r="55" spans="1:7" ht="12" customHeight="1">
      <c r="A55" s="62"/>
      <c r="B55" s="60"/>
      <c r="C55" s="62"/>
      <c r="D55" s="132"/>
      <c r="E55" s="143"/>
      <c r="F55" s="78"/>
      <c r="G55" s="35"/>
    </row>
    <row r="56" spans="1:7" ht="12" customHeight="1">
      <c r="A56" s="62"/>
      <c r="B56" s="60"/>
      <c r="C56" s="62"/>
      <c r="D56" s="132"/>
      <c r="E56" s="143"/>
      <c r="F56" s="78"/>
      <c r="G56" s="35"/>
    </row>
    <row r="57" spans="1:7" ht="12" customHeight="1">
      <c r="A57" s="62"/>
      <c r="B57" s="60"/>
      <c r="C57" s="62"/>
      <c r="D57" s="132"/>
      <c r="E57" s="143"/>
      <c r="F57" s="78"/>
      <c r="G57" s="35"/>
    </row>
    <row r="58" spans="1:7" ht="12" customHeight="1">
      <c r="A58" s="62"/>
      <c r="B58" s="60"/>
      <c r="C58" s="62"/>
      <c r="D58" s="132"/>
      <c r="E58" s="143"/>
      <c r="F58" s="78"/>
      <c r="G58" s="35"/>
    </row>
    <row r="59" spans="1:7" ht="12" customHeight="1">
      <c r="A59" s="62"/>
      <c r="B59" s="60"/>
      <c r="C59" s="62"/>
      <c r="D59" s="132"/>
      <c r="E59" s="143"/>
      <c r="F59" s="78"/>
      <c r="G59" s="35"/>
    </row>
    <row r="60" spans="1:7" ht="12" customHeight="1">
      <c r="A60" s="62"/>
      <c r="B60" s="60"/>
      <c r="C60" s="62"/>
      <c r="D60" s="132"/>
      <c r="E60" s="143"/>
      <c r="F60" s="78"/>
      <c r="G60" s="35"/>
    </row>
    <row r="61" spans="1:7" ht="12" customHeight="1">
      <c r="A61" s="62"/>
      <c r="B61" s="60"/>
      <c r="C61" s="62"/>
      <c r="D61" s="132"/>
      <c r="E61" s="143"/>
      <c r="F61" s="78"/>
      <c r="G61" s="35"/>
    </row>
    <row r="62" spans="1:7" ht="12" customHeight="1">
      <c r="A62" s="62"/>
      <c r="B62" s="60"/>
      <c r="C62" s="62"/>
      <c r="D62" s="132"/>
      <c r="E62" s="143"/>
      <c r="F62" s="78"/>
      <c r="G62" s="35"/>
    </row>
    <row r="63" spans="1:7" ht="12" customHeight="1">
      <c r="A63" s="62"/>
      <c r="B63" s="60"/>
      <c r="C63" s="62"/>
      <c r="D63" s="132"/>
      <c r="E63" s="143"/>
      <c r="F63" s="78"/>
      <c r="G63" s="35"/>
    </row>
    <row r="64" spans="1:7" ht="12" customHeight="1">
      <c r="A64" s="62"/>
      <c r="B64" s="60"/>
      <c r="C64" s="62"/>
      <c r="D64" s="132"/>
      <c r="E64" s="143"/>
      <c r="F64" s="78"/>
      <c r="G64" s="35"/>
    </row>
    <row r="65" spans="1:7" ht="12" customHeight="1">
      <c r="A65" s="62"/>
      <c r="B65" s="60"/>
      <c r="C65" s="62"/>
      <c r="D65" s="132"/>
      <c r="E65" s="143"/>
      <c r="F65" s="78"/>
      <c r="G65" s="35"/>
    </row>
    <row r="66" spans="1:7" ht="12" customHeight="1">
      <c r="A66" s="62"/>
      <c r="B66" s="60"/>
      <c r="C66" s="62"/>
      <c r="D66" s="132"/>
      <c r="E66" s="143"/>
      <c r="F66" s="78"/>
      <c r="G66" s="35"/>
    </row>
    <row r="67" spans="1:7" ht="9" customHeight="1" thickBot="1">
      <c r="A67" s="12"/>
      <c r="B67" s="14"/>
      <c r="C67" s="12"/>
      <c r="D67" s="12"/>
      <c r="E67" s="15"/>
      <c r="F67" s="78"/>
      <c r="G67" s="35"/>
    </row>
    <row r="68" spans="1:7" ht="33" customHeight="1" thickBot="1">
      <c r="A68" s="19">
        <v>1300</v>
      </c>
      <c r="B68" s="20" t="s">
        <v>100</v>
      </c>
      <c r="C68" s="21"/>
      <c r="D68" s="22"/>
      <c r="E68" s="66"/>
      <c r="F68" s="82"/>
      <c r="G68" s="35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45" useFirstPageNumber="1" fitToHeight="1" fitToWidth="1" horizontalDpi="600" verticalDpi="600" orientation="portrait" paperSize="9" scale="72" r:id="rId1"/>
  <headerFooter alignWithMargins="0">
    <oddHeader>&amp;CC.&amp;P</oddHeader>
    <oddFooter>&amp;L&amp;8&amp;K000000 ROAD P48/1&amp;R&amp;K000000
Bill of Quantities</oddFooter>
  </headerFooter>
  <rowBreaks count="2" manualBreakCount="2">
    <brk id="67" max="5" man="1"/>
    <brk id="13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showGridLines="0" zoomScale="85" zoomScaleNormal="85" zoomScaleSheetLayoutView="100" zoomScalePageLayoutView="0" workbookViewId="0" topLeftCell="A102">
      <selection activeCell="A68" sqref="A68:F141"/>
    </sheetView>
  </sheetViews>
  <sheetFormatPr defaultColWidth="11.421875" defaultRowHeight="44.25" customHeight="1"/>
  <cols>
    <col min="1" max="1" width="10.7109375" style="27" customWidth="1"/>
    <col min="2" max="2" width="53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2.7109375" style="83" customWidth="1"/>
    <col min="7" max="7" width="11.7109375" style="2" customWidth="1"/>
    <col min="8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17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0"/>
      <c r="E2" s="220"/>
      <c r="F2" s="215"/>
    </row>
    <row r="3" spans="1:6" s="6" customFormat="1" ht="13.5" customHeight="1" thickBot="1">
      <c r="A3" s="219"/>
      <c r="B3" s="219"/>
      <c r="C3" s="219"/>
      <c r="D3" s="221"/>
      <c r="E3" s="221"/>
      <c r="F3" s="216"/>
    </row>
    <row r="4" spans="1:6" ht="6.75" customHeight="1">
      <c r="A4" s="12"/>
      <c r="B4" s="14"/>
      <c r="C4" s="12"/>
      <c r="D4" s="12"/>
      <c r="E4" s="13"/>
      <c r="F4" s="78"/>
    </row>
    <row r="5" spans="1:6" ht="25.5">
      <c r="A5" s="10" t="s">
        <v>167</v>
      </c>
      <c r="B5" s="11" t="s">
        <v>168</v>
      </c>
      <c r="C5" s="12" t="s">
        <v>130</v>
      </c>
      <c r="D5" s="12"/>
      <c r="E5" s="13"/>
      <c r="F5" s="78"/>
    </row>
    <row r="6" spans="1:6" ht="13.5" customHeight="1">
      <c r="A6" s="10"/>
      <c r="B6" s="14"/>
      <c r="C6" s="12"/>
      <c r="D6" s="12"/>
      <c r="E6" s="13"/>
      <c r="F6" s="78"/>
    </row>
    <row r="7" spans="1:6" ht="13.5" customHeight="1">
      <c r="A7" s="12" t="s">
        <v>169</v>
      </c>
      <c r="B7" s="11" t="s">
        <v>170</v>
      </c>
      <c r="C7" s="12" t="s">
        <v>130</v>
      </c>
      <c r="D7" s="12"/>
      <c r="E7" s="13"/>
      <c r="F7" s="78"/>
    </row>
    <row r="8" spans="1:6" ht="13.5" customHeight="1">
      <c r="A8" s="12"/>
      <c r="B8" s="11"/>
      <c r="C8" s="12"/>
      <c r="D8" s="12"/>
      <c r="E8" s="13"/>
      <c r="F8" s="78"/>
    </row>
    <row r="9" spans="1:6" ht="13.5" customHeight="1">
      <c r="A9" s="12" t="s">
        <v>130</v>
      </c>
      <c r="B9" s="14" t="s">
        <v>171</v>
      </c>
      <c r="C9" s="12" t="s">
        <v>158</v>
      </c>
      <c r="D9" s="12">
        <v>21</v>
      </c>
      <c r="E9" s="13"/>
      <c r="F9" s="78"/>
    </row>
    <row r="10" spans="1:6" ht="13.5" customHeight="1">
      <c r="A10" s="12"/>
      <c r="B10" s="14"/>
      <c r="C10" s="12"/>
      <c r="D10" s="12"/>
      <c r="E10" s="13"/>
      <c r="F10" s="78"/>
    </row>
    <row r="11" spans="1:6" ht="13.5" customHeight="1">
      <c r="A11" s="12" t="s">
        <v>130</v>
      </c>
      <c r="B11" s="11" t="s">
        <v>172</v>
      </c>
      <c r="C11" s="12" t="s">
        <v>158</v>
      </c>
      <c r="D11" s="12">
        <v>15</v>
      </c>
      <c r="E11" s="13"/>
      <c r="F11" s="78"/>
    </row>
    <row r="12" spans="1:6" ht="13.5" customHeight="1">
      <c r="A12" s="12"/>
      <c r="B12" s="14"/>
      <c r="C12" s="12"/>
      <c r="D12" s="12"/>
      <c r="E12" s="13"/>
      <c r="F12" s="78"/>
    </row>
    <row r="13" spans="1:6" ht="13.5" customHeight="1">
      <c r="A13" s="12" t="s">
        <v>130</v>
      </c>
      <c r="B13" s="14" t="s">
        <v>173</v>
      </c>
      <c r="C13" s="12" t="s">
        <v>158</v>
      </c>
      <c r="D13" s="12">
        <v>12</v>
      </c>
      <c r="E13" s="13"/>
      <c r="F13" s="78"/>
    </row>
    <row r="14" spans="1:6" ht="13.5" customHeight="1">
      <c r="A14" s="12"/>
      <c r="B14" s="14"/>
      <c r="C14" s="12"/>
      <c r="D14" s="12"/>
      <c r="E14" s="13"/>
      <c r="F14" s="78"/>
    </row>
    <row r="15" spans="1:6" ht="13.5" customHeight="1">
      <c r="A15" s="12" t="s">
        <v>130</v>
      </c>
      <c r="B15" s="14" t="s">
        <v>174</v>
      </c>
      <c r="C15" s="12" t="s">
        <v>158</v>
      </c>
      <c r="D15" s="12">
        <v>15</v>
      </c>
      <c r="E15" s="13"/>
      <c r="F15" s="78"/>
    </row>
    <row r="16" spans="1:6" ht="13.5" customHeight="1">
      <c r="A16" s="12"/>
      <c r="B16" s="14"/>
      <c r="C16" s="12"/>
      <c r="D16" s="12"/>
      <c r="E16" s="13"/>
      <c r="F16" s="78"/>
    </row>
    <row r="17" spans="1:6" ht="13.5" customHeight="1">
      <c r="A17" s="12" t="s">
        <v>175</v>
      </c>
      <c r="B17" s="14" t="s">
        <v>176</v>
      </c>
      <c r="C17" s="12" t="s">
        <v>130</v>
      </c>
      <c r="D17" s="12"/>
      <c r="E17" s="13"/>
      <c r="F17" s="78"/>
    </row>
    <row r="18" spans="1:6" ht="13.5" customHeight="1">
      <c r="A18" s="12"/>
      <c r="B18" s="14"/>
      <c r="C18" s="12"/>
      <c r="D18" s="12"/>
      <c r="E18" s="13"/>
      <c r="F18" s="78"/>
    </row>
    <row r="19" spans="1:6" ht="13.5" customHeight="1">
      <c r="A19" s="12" t="s">
        <v>130</v>
      </c>
      <c r="B19" s="14" t="s">
        <v>177</v>
      </c>
      <c r="C19" s="12" t="s">
        <v>86</v>
      </c>
      <c r="D19" s="12">
        <v>10</v>
      </c>
      <c r="E19" s="13"/>
      <c r="F19" s="78"/>
    </row>
    <row r="20" spans="1:6" ht="13.5" customHeight="1">
      <c r="A20" s="12"/>
      <c r="B20" s="14"/>
      <c r="C20" s="12"/>
      <c r="D20" s="12"/>
      <c r="E20" s="13"/>
      <c r="F20" s="78"/>
    </row>
    <row r="21" spans="1:6" ht="13.5" customHeight="1">
      <c r="A21" s="12" t="s">
        <v>130</v>
      </c>
      <c r="B21" s="14" t="s">
        <v>178</v>
      </c>
      <c r="C21" s="12" t="s">
        <v>86</v>
      </c>
      <c r="D21" s="12">
        <v>1</v>
      </c>
      <c r="E21" s="13"/>
      <c r="F21" s="78"/>
    </row>
    <row r="22" spans="1:6" ht="13.5" customHeight="1">
      <c r="A22" s="12"/>
      <c r="B22" s="14"/>
      <c r="C22" s="12"/>
      <c r="D22" s="12"/>
      <c r="E22" s="13"/>
      <c r="F22" s="78"/>
    </row>
    <row r="23" spans="1:6" ht="13.5" customHeight="1">
      <c r="A23" s="38" t="s">
        <v>130</v>
      </c>
      <c r="B23" s="14" t="s">
        <v>179</v>
      </c>
      <c r="C23" s="12" t="s">
        <v>86</v>
      </c>
      <c r="D23" s="12">
        <v>1</v>
      </c>
      <c r="E23" s="13"/>
      <c r="F23" s="78"/>
    </row>
    <row r="24" spans="1:6" ht="13.5" customHeight="1">
      <c r="A24" s="38"/>
      <c r="B24" s="14"/>
      <c r="C24" s="12"/>
      <c r="D24" s="12"/>
      <c r="E24" s="13"/>
      <c r="F24" s="78"/>
    </row>
    <row r="25" spans="1:6" ht="13.5" customHeight="1">
      <c r="A25" s="62" t="s">
        <v>204</v>
      </c>
      <c r="B25" s="14" t="s">
        <v>180</v>
      </c>
      <c r="C25" s="12" t="s">
        <v>130</v>
      </c>
      <c r="D25" s="12"/>
      <c r="E25" s="13"/>
      <c r="F25" s="78"/>
    </row>
    <row r="26" spans="1:6" ht="13.5" customHeight="1">
      <c r="A26" s="12"/>
      <c r="B26" s="14"/>
      <c r="C26" s="12"/>
      <c r="D26" s="12"/>
      <c r="E26" s="13"/>
      <c r="F26" s="78"/>
    </row>
    <row r="27" spans="1:6" ht="13.5" customHeight="1">
      <c r="A27" s="12" t="s">
        <v>130</v>
      </c>
      <c r="B27" s="14" t="s">
        <v>181</v>
      </c>
      <c r="C27" s="12" t="s">
        <v>130</v>
      </c>
      <c r="D27" s="12"/>
      <c r="E27" s="13"/>
      <c r="F27" s="78"/>
    </row>
    <row r="28" spans="1:6" ht="13.5" customHeight="1">
      <c r="A28" s="12"/>
      <c r="B28" s="14"/>
      <c r="C28" s="12"/>
      <c r="D28" s="12"/>
      <c r="E28" s="13"/>
      <c r="F28" s="78"/>
    </row>
    <row r="29" spans="1:6" ht="27" customHeight="1">
      <c r="A29" s="12" t="s">
        <v>130</v>
      </c>
      <c r="B29" s="14" t="s">
        <v>182</v>
      </c>
      <c r="C29" s="12" t="s">
        <v>86</v>
      </c>
      <c r="D29" s="12">
        <v>8</v>
      </c>
      <c r="E29" s="13"/>
      <c r="F29" s="78"/>
    </row>
    <row r="30" spans="1:6" ht="13.5" customHeight="1">
      <c r="A30" s="12"/>
      <c r="B30" s="14"/>
      <c r="C30" s="12"/>
      <c r="D30" s="12"/>
      <c r="E30" s="13"/>
      <c r="F30" s="78"/>
    </row>
    <row r="31" spans="1:6" ht="13.5" customHeight="1">
      <c r="A31" s="12" t="s">
        <v>130</v>
      </c>
      <c r="B31" s="14" t="s">
        <v>183</v>
      </c>
      <c r="C31" s="12" t="s">
        <v>86</v>
      </c>
      <c r="D31" s="12">
        <v>1</v>
      </c>
      <c r="E31" s="13"/>
      <c r="F31" s="78"/>
    </row>
    <row r="32" spans="1:6" ht="13.5" customHeight="1">
      <c r="A32" s="12"/>
      <c r="B32" s="14"/>
      <c r="C32" s="62"/>
      <c r="D32" s="12"/>
      <c r="E32" s="13"/>
      <c r="F32" s="78"/>
    </row>
    <row r="33" spans="1:6" ht="25.5" customHeight="1">
      <c r="A33" s="12" t="s">
        <v>130</v>
      </c>
      <c r="B33" s="14" t="s">
        <v>184</v>
      </c>
      <c r="C33" s="12" t="s">
        <v>86</v>
      </c>
      <c r="D33" s="12">
        <v>8</v>
      </c>
      <c r="E33" s="13"/>
      <c r="F33" s="78"/>
    </row>
    <row r="34" spans="1:6" ht="13.5" customHeight="1">
      <c r="A34" s="12"/>
      <c r="B34" s="14"/>
      <c r="C34" s="12"/>
      <c r="D34" s="12"/>
      <c r="E34" s="13"/>
      <c r="F34" s="78"/>
    </row>
    <row r="35" spans="1:6" ht="24.75" customHeight="1">
      <c r="A35" s="12" t="s">
        <v>130</v>
      </c>
      <c r="B35" s="60" t="s">
        <v>185</v>
      </c>
      <c r="C35" s="12" t="s">
        <v>86</v>
      </c>
      <c r="D35" s="64">
        <v>3</v>
      </c>
      <c r="E35" s="97"/>
      <c r="F35" s="78"/>
    </row>
    <row r="36" spans="1:6" ht="13.5" customHeight="1">
      <c r="A36" s="12"/>
      <c r="B36" s="60"/>
      <c r="C36" s="12"/>
      <c r="D36" s="12"/>
      <c r="E36" s="13"/>
      <c r="F36" s="78"/>
    </row>
    <row r="37" spans="1:6" ht="13.5" customHeight="1">
      <c r="A37" s="39" t="s">
        <v>130</v>
      </c>
      <c r="B37" s="77" t="s">
        <v>186</v>
      </c>
      <c r="C37" s="12" t="s">
        <v>86</v>
      </c>
      <c r="D37" s="12">
        <v>2</v>
      </c>
      <c r="E37" s="13"/>
      <c r="F37" s="78"/>
    </row>
    <row r="38" spans="1:6" ht="24.75" customHeight="1">
      <c r="A38" s="12"/>
      <c r="B38" s="60"/>
      <c r="C38" s="12"/>
      <c r="D38" s="12"/>
      <c r="E38" s="13"/>
      <c r="F38" s="78"/>
    </row>
    <row r="39" spans="1:6" ht="13.5" customHeight="1">
      <c r="A39" s="40" t="s">
        <v>130</v>
      </c>
      <c r="B39" s="60" t="s">
        <v>187</v>
      </c>
      <c r="C39" s="12" t="s">
        <v>86</v>
      </c>
      <c r="D39" s="12">
        <v>4</v>
      </c>
      <c r="E39" s="13"/>
      <c r="F39" s="78"/>
    </row>
    <row r="40" spans="1:6" ht="13.5" customHeight="1">
      <c r="A40" s="40"/>
      <c r="B40" s="60"/>
      <c r="C40" s="12"/>
      <c r="D40" s="12"/>
      <c r="E40" s="13"/>
      <c r="F40" s="78"/>
    </row>
    <row r="41" spans="1:6" ht="27" customHeight="1">
      <c r="A41" s="40" t="s">
        <v>130</v>
      </c>
      <c r="B41" s="60" t="s">
        <v>188</v>
      </c>
      <c r="C41" s="12" t="s">
        <v>86</v>
      </c>
      <c r="D41" s="12">
        <v>4</v>
      </c>
      <c r="E41" s="13"/>
      <c r="F41" s="78"/>
    </row>
    <row r="42" spans="1:6" ht="13.5" customHeight="1">
      <c r="A42" s="40"/>
      <c r="B42" s="60"/>
      <c r="C42" s="12"/>
      <c r="D42" s="12"/>
      <c r="E42" s="13"/>
      <c r="F42" s="78"/>
    </row>
    <row r="43" spans="1:6" ht="13.5" customHeight="1">
      <c r="A43" s="40" t="s">
        <v>130</v>
      </c>
      <c r="B43" s="60" t="s">
        <v>189</v>
      </c>
      <c r="C43" s="12" t="s">
        <v>86</v>
      </c>
      <c r="D43" s="12">
        <v>4</v>
      </c>
      <c r="E43" s="13"/>
      <c r="F43" s="78"/>
    </row>
    <row r="44" spans="1:6" ht="13.5" customHeight="1">
      <c r="A44" s="40"/>
      <c r="B44" s="60"/>
      <c r="C44" s="12"/>
      <c r="D44" s="12"/>
      <c r="E44" s="13"/>
      <c r="F44" s="78"/>
    </row>
    <row r="45" spans="1:6" ht="13.5" customHeight="1">
      <c r="A45" s="40" t="s">
        <v>130</v>
      </c>
      <c r="B45" s="60" t="s">
        <v>190</v>
      </c>
      <c r="C45" s="12" t="s">
        <v>86</v>
      </c>
      <c r="D45" s="12">
        <v>2</v>
      </c>
      <c r="E45" s="13"/>
      <c r="F45" s="78"/>
    </row>
    <row r="46" spans="1:6" ht="13.5" customHeight="1">
      <c r="A46" s="40"/>
      <c r="B46" s="60"/>
      <c r="C46" s="12"/>
      <c r="D46" s="12"/>
      <c r="E46" s="13"/>
      <c r="F46" s="78"/>
    </row>
    <row r="47" spans="1:6" ht="13.5" customHeight="1">
      <c r="A47" s="40" t="s">
        <v>130</v>
      </c>
      <c r="B47" s="60" t="s">
        <v>191</v>
      </c>
      <c r="C47" s="12" t="s">
        <v>86</v>
      </c>
      <c r="D47" s="12">
        <v>2</v>
      </c>
      <c r="E47" s="13"/>
      <c r="F47" s="78"/>
    </row>
    <row r="48" spans="1:6" ht="13.5" customHeight="1">
      <c r="A48" s="40"/>
      <c r="B48" s="60"/>
      <c r="C48" s="12"/>
      <c r="D48" s="12"/>
      <c r="E48" s="13"/>
      <c r="F48" s="78"/>
    </row>
    <row r="49" spans="1:6" ht="18" customHeight="1">
      <c r="A49" s="40"/>
      <c r="B49" s="60" t="s">
        <v>192</v>
      </c>
      <c r="C49" s="12" t="s">
        <v>86</v>
      </c>
      <c r="D49" s="12">
        <v>1</v>
      </c>
      <c r="E49" s="13"/>
      <c r="F49" s="78"/>
    </row>
    <row r="50" spans="1:6" ht="18" customHeight="1">
      <c r="A50" s="40"/>
      <c r="B50" s="60"/>
      <c r="C50" s="12"/>
      <c r="D50" s="12"/>
      <c r="E50" s="13"/>
      <c r="F50" s="78"/>
    </row>
    <row r="51" spans="1:6" ht="13.5" customHeight="1">
      <c r="A51" s="40"/>
      <c r="B51" s="60" t="s">
        <v>193</v>
      </c>
      <c r="C51" s="12" t="s">
        <v>86</v>
      </c>
      <c r="D51" s="12">
        <v>1</v>
      </c>
      <c r="E51" s="13"/>
      <c r="F51" s="78"/>
    </row>
    <row r="52" spans="1:6" ht="13.5" customHeight="1">
      <c r="A52" s="40"/>
      <c r="B52" s="60"/>
      <c r="C52" s="12"/>
      <c r="D52" s="12"/>
      <c r="E52" s="13"/>
      <c r="F52" s="78"/>
    </row>
    <row r="53" spans="1:6" ht="13.5" customHeight="1">
      <c r="A53" s="40"/>
      <c r="B53" s="60"/>
      <c r="C53" s="12"/>
      <c r="D53" s="12"/>
      <c r="E53" s="13"/>
      <c r="F53" s="78"/>
    </row>
    <row r="54" spans="1:6" ht="13.5" customHeight="1">
      <c r="A54" s="40"/>
      <c r="B54" s="60"/>
      <c r="C54" s="12"/>
      <c r="D54" s="12"/>
      <c r="E54" s="13"/>
      <c r="F54" s="78"/>
    </row>
    <row r="55" spans="1:6" ht="13.5" customHeight="1">
      <c r="A55" s="40"/>
      <c r="B55" s="60"/>
      <c r="C55" s="12"/>
      <c r="D55" s="12"/>
      <c r="E55" s="13"/>
      <c r="F55" s="78"/>
    </row>
    <row r="56" spans="1:6" ht="13.5" customHeight="1">
      <c r="A56" s="40"/>
      <c r="B56" s="60"/>
      <c r="C56" s="12"/>
      <c r="D56" s="12"/>
      <c r="E56" s="13"/>
      <c r="F56" s="78"/>
    </row>
    <row r="57" spans="1:6" ht="13.5" customHeight="1">
      <c r="A57" s="40"/>
      <c r="B57" s="60"/>
      <c r="C57" s="12"/>
      <c r="D57" s="12"/>
      <c r="E57" s="13"/>
      <c r="F57" s="78"/>
    </row>
    <row r="58" spans="1:6" ht="13.5" customHeight="1">
      <c r="A58" s="40"/>
      <c r="B58" s="60"/>
      <c r="C58" s="12"/>
      <c r="D58" s="12"/>
      <c r="E58" s="13"/>
      <c r="F58" s="78"/>
    </row>
    <row r="59" spans="1:6" ht="13.5" customHeight="1">
      <c r="A59" s="40"/>
      <c r="B59" s="60"/>
      <c r="C59" s="12"/>
      <c r="D59" s="12"/>
      <c r="E59" s="13"/>
      <c r="F59" s="78"/>
    </row>
    <row r="60" spans="1:6" ht="13.5" customHeight="1">
      <c r="A60" s="40"/>
      <c r="B60" s="60"/>
      <c r="C60" s="12"/>
      <c r="D60" s="12"/>
      <c r="E60" s="13"/>
      <c r="F60" s="78"/>
    </row>
    <row r="61" spans="1:6" ht="13.5" customHeight="1">
      <c r="A61" s="40"/>
      <c r="B61" s="60"/>
      <c r="C61" s="12"/>
      <c r="D61" s="12"/>
      <c r="E61" s="13"/>
      <c r="F61" s="78"/>
    </row>
    <row r="62" spans="1:6" ht="13.5" customHeight="1">
      <c r="A62" s="40"/>
      <c r="B62" s="60"/>
      <c r="C62" s="12"/>
      <c r="D62" s="12"/>
      <c r="E62" s="13"/>
      <c r="F62" s="78"/>
    </row>
    <row r="63" spans="1:6" ht="13.5" customHeight="1">
      <c r="A63" s="40"/>
      <c r="B63" s="60"/>
      <c r="C63" s="12"/>
      <c r="D63" s="12"/>
      <c r="E63" s="13"/>
      <c r="F63" s="78"/>
    </row>
    <row r="64" spans="1:6" ht="13.5" customHeight="1">
      <c r="A64" s="40"/>
      <c r="B64" s="60"/>
      <c r="C64" s="12"/>
      <c r="D64" s="12"/>
      <c r="E64" s="13"/>
      <c r="F64" s="78"/>
    </row>
    <row r="65" spans="1:6" ht="13.5" customHeight="1">
      <c r="A65" s="40"/>
      <c r="B65" s="60"/>
      <c r="C65" s="12"/>
      <c r="D65" s="12"/>
      <c r="E65" s="13"/>
      <c r="F65" s="78"/>
    </row>
    <row r="66" spans="1:6" ht="13.5" thickBot="1">
      <c r="A66" s="40"/>
      <c r="B66" s="60"/>
      <c r="C66" s="12"/>
      <c r="D66" s="12"/>
      <c r="E66" s="13"/>
      <c r="F66" s="78"/>
    </row>
    <row r="67" spans="1:6" s="6" customFormat="1" ht="25.5" customHeight="1" thickBot="1">
      <c r="A67" s="19" t="s">
        <v>130</v>
      </c>
      <c r="B67" s="20" t="s">
        <v>90</v>
      </c>
      <c r="C67" s="21"/>
      <c r="D67" s="22"/>
      <c r="E67" s="66"/>
      <c r="F67" s="82"/>
    </row>
    <row r="68" spans="1:6" ht="13.5" customHeight="1">
      <c r="A68" s="217" t="s">
        <v>61</v>
      </c>
      <c r="B68" s="217" t="s">
        <v>62</v>
      </c>
      <c r="C68" s="217" t="s">
        <v>63</v>
      </c>
      <c r="D68" s="217" t="s">
        <v>64</v>
      </c>
      <c r="E68" s="222" t="s">
        <v>65</v>
      </c>
      <c r="F68" s="214" t="s">
        <v>57</v>
      </c>
    </row>
    <row r="69" spans="1:6" ht="13.5" customHeight="1">
      <c r="A69" s="218"/>
      <c r="B69" s="218"/>
      <c r="C69" s="218"/>
      <c r="D69" s="220"/>
      <c r="E69" s="220"/>
      <c r="F69" s="215"/>
    </row>
    <row r="70" spans="1:6" ht="13.5" customHeight="1" thickBot="1">
      <c r="A70" s="219"/>
      <c r="B70" s="219"/>
      <c r="C70" s="219"/>
      <c r="D70" s="221"/>
      <c r="E70" s="221"/>
      <c r="F70" s="216"/>
    </row>
    <row r="71" spans="1:6" ht="24.75" customHeight="1" thickBot="1">
      <c r="A71" s="12"/>
      <c r="B71" s="73" t="s">
        <v>91</v>
      </c>
      <c r="C71" s="74"/>
      <c r="D71" s="75"/>
      <c r="E71" s="76"/>
      <c r="F71" s="84"/>
    </row>
    <row r="72" spans="1:6" ht="13.5" customHeight="1">
      <c r="A72" s="12"/>
      <c r="B72" s="11"/>
      <c r="C72" s="12"/>
      <c r="D72" s="37"/>
      <c r="E72" s="15"/>
      <c r="F72" s="78"/>
    </row>
    <row r="73" spans="1:6" ht="13.5" customHeight="1">
      <c r="A73" s="12"/>
      <c r="B73" s="14"/>
      <c r="C73" s="12"/>
      <c r="D73" s="12"/>
      <c r="E73" s="13"/>
      <c r="F73" s="78"/>
    </row>
    <row r="74" spans="1:6" ht="13.5" customHeight="1">
      <c r="A74" s="12" t="s">
        <v>194</v>
      </c>
      <c r="B74" s="14" t="s">
        <v>195</v>
      </c>
      <c r="C74" s="12" t="s">
        <v>86</v>
      </c>
      <c r="D74" s="12">
        <v>2</v>
      </c>
      <c r="E74" s="13"/>
      <c r="F74" s="78"/>
    </row>
    <row r="75" spans="1:6" ht="13.5" customHeight="1">
      <c r="A75" s="12"/>
      <c r="B75" s="14"/>
      <c r="C75" s="12"/>
      <c r="D75" s="12"/>
      <c r="E75" s="13"/>
      <c r="F75" s="78"/>
    </row>
    <row r="76" spans="1:6" ht="13.5" customHeight="1">
      <c r="A76" s="12">
        <v>14.07</v>
      </c>
      <c r="B76" s="60" t="s">
        <v>385</v>
      </c>
      <c r="C76" s="12"/>
      <c r="D76" s="12"/>
      <c r="E76" s="13"/>
      <c r="F76" s="78"/>
    </row>
    <row r="77" spans="1:6" ht="13.5" customHeight="1">
      <c r="A77" s="12"/>
      <c r="B77" s="14"/>
      <c r="C77" s="12"/>
      <c r="D77" s="12"/>
      <c r="E77" s="13"/>
      <c r="F77" s="78"/>
    </row>
    <row r="78" spans="1:6" ht="13.5" customHeight="1">
      <c r="A78" s="62" t="s">
        <v>23</v>
      </c>
      <c r="B78" s="60" t="s">
        <v>386</v>
      </c>
      <c r="C78" s="12"/>
      <c r="D78" s="12"/>
      <c r="E78" s="13"/>
      <c r="F78" s="78"/>
    </row>
    <row r="79" spans="1:6" ht="13.5" customHeight="1">
      <c r="A79" s="12"/>
      <c r="B79" s="60" t="s">
        <v>387</v>
      </c>
      <c r="C79" s="62" t="s">
        <v>72</v>
      </c>
      <c r="D79" s="12">
        <v>1</v>
      </c>
      <c r="E79" s="13">
        <f>25000*8.5</f>
        <v>212500</v>
      </c>
      <c r="F79" s="78">
        <f>+E79*D79</f>
        <v>212500</v>
      </c>
    </row>
    <row r="80" spans="1:6" ht="13.5" customHeight="1">
      <c r="A80" s="12"/>
      <c r="B80" s="60" t="s">
        <v>388</v>
      </c>
      <c r="C80" s="12"/>
      <c r="D80" s="12"/>
      <c r="E80" s="13"/>
      <c r="F80" s="78"/>
    </row>
    <row r="81" spans="1:6" ht="13.5" customHeight="1">
      <c r="A81" s="12"/>
      <c r="B81" s="60"/>
      <c r="C81" s="12"/>
      <c r="D81" s="12"/>
      <c r="E81" s="13"/>
      <c r="F81" s="78"/>
    </row>
    <row r="82" spans="1:6" ht="13.5" customHeight="1">
      <c r="A82" s="62" t="s">
        <v>25</v>
      </c>
      <c r="B82" s="60" t="s">
        <v>389</v>
      </c>
      <c r="C82" s="62" t="s">
        <v>53</v>
      </c>
      <c r="D82" s="81">
        <f>+F79</f>
        <v>212500</v>
      </c>
      <c r="E82" s="133"/>
      <c r="F82" s="78"/>
    </row>
    <row r="83" spans="1:6" ht="13.5" customHeight="1">
      <c r="A83" s="12"/>
      <c r="B83" s="60"/>
      <c r="C83" s="12"/>
      <c r="D83" s="12"/>
      <c r="E83" s="13"/>
      <c r="F83" s="78"/>
    </row>
    <row r="84" spans="1:6" ht="13.5" customHeight="1">
      <c r="A84" s="12"/>
      <c r="B84" s="14"/>
      <c r="C84" s="12"/>
      <c r="D84" s="12"/>
      <c r="E84" s="13"/>
      <c r="F84" s="78"/>
    </row>
    <row r="85" spans="1:6" ht="13.5" customHeight="1">
      <c r="A85" s="12" t="s">
        <v>196</v>
      </c>
      <c r="B85" s="14" t="s">
        <v>197</v>
      </c>
      <c r="C85" s="12" t="s">
        <v>130</v>
      </c>
      <c r="D85" s="12"/>
      <c r="E85" s="13"/>
      <c r="F85" s="78"/>
    </row>
    <row r="86" spans="1:6" ht="13.5" customHeight="1">
      <c r="A86" s="12"/>
      <c r="B86" s="14"/>
      <c r="C86" s="12"/>
      <c r="D86" s="12"/>
      <c r="E86" s="13"/>
      <c r="F86" s="78"/>
    </row>
    <row r="87" spans="1:6" ht="13.5" customHeight="1">
      <c r="A87" s="12" t="s">
        <v>130</v>
      </c>
      <c r="B87" s="14" t="s">
        <v>198</v>
      </c>
      <c r="C87" s="12" t="s">
        <v>130</v>
      </c>
      <c r="D87" s="12"/>
      <c r="E87" s="13"/>
      <c r="F87" s="78"/>
    </row>
    <row r="88" spans="1:6" ht="13.5" customHeight="1">
      <c r="A88" s="12"/>
      <c r="B88" s="14"/>
      <c r="C88" s="12"/>
      <c r="D88" s="12"/>
      <c r="E88" s="13"/>
      <c r="F88" s="78"/>
    </row>
    <row r="89" spans="1:6" ht="13.5" customHeight="1">
      <c r="A89" s="12" t="s">
        <v>130</v>
      </c>
      <c r="B89" s="14" t="s">
        <v>199</v>
      </c>
      <c r="C89" s="62" t="s">
        <v>200</v>
      </c>
      <c r="D89" s="12">
        <v>1</v>
      </c>
      <c r="E89" s="13"/>
      <c r="F89" s="78"/>
    </row>
    <row r="90" spans="1:6" ht="13.5" customHeight="1">
      <c r="A90" s="12"/>
      <c r="B90" s="14"/>
      <c r="C90" s="12"/>
      <c r="D90" s="12"/>
      <c r="E90" s="13"/>
      <c r="F90" s="78"/>
    </row>
    <row r="91" spans="1:6" ht="13.5" customHeight="1">
      <c r="A91" s="12" t="s">
        <v>130</v>
      </c>
      <c r="B91" s="14" t="s">
        <v>201</v>
      </c>
      <c r="C91" s="12" t="s">
        <v>112</v>
      </c>
      <c r="D91" s="12">
        <v>7</v>
      </c>
      <c r="E91" s="13"/>
      <c r="F91" s="78"/>
    </row>
    <row r="92" spans="1:6" ht="13.5" customHeight="1">
      <c r="A92" s="12"/>
      <c r="B92" s="14"/>
      <c r="C92" s="12"/>
      <c r="D92" s="15"/>
      <c r="E92" s="16"/>
      <c r="F92" s="78"/>
    </row>
    <row r="93" spans="1:6" ht="13.5" customHeight="1">
      <c r="A93" s="12" t="s">
        <v>202</v>
      </c>
      <c r="B93" s="14" t="s">
        <v>203</v>
      </c>
      <c r="C93" s="12" t="s">
        <v>112</v>
      </c>
      <c r="D93" s="12">
        <v>7</v>
      </c>
      <c r="E93" s="13"/>
      <c r="F93" s="78"/>
    </row>
    <row r="94" spans="1:6" ht="13.5" customHeight="1">
      <c r="A94" s="12"/>
      <c r="B94" s="14"/>
      <c r="C94" s="12"/>
      <c r="D94" s="12"/>
      <c r="E94" s="13"/>
      <c r="F94" s="78"/>
    </row>
    <row r="95" spans="1:6" ht="13.5" customHeight="1">
      <c r="A95" s="12"/>
      <c r="B95" s="14"/>
      <c r="C95" s="12"/>
      <c r="D95" s="12"/>
      <c r="E95" s="13"/>
      <c r="F95" s="78"/>
    </row>
    <row r="96" spans="1:6" ht="13.5" customHeight="1">
      <c r="A96" s="62" t="s">
        <v>390</v>
      </c>
      <c r="B96" s="60" t="s">
        <v>391</v>
      </c>
      <c r="C96" s="12"/>
      <c r="D96" s="12"/>
      <c r="E96" s="13"/>
      <c r="F96" s="78"/>
    </row>
    <row r="97" spans="1:6" ht="13.5" customHeight="1">
      <c r="A97" s="12"/>
      <c r="B97" s="14"/>
      <c r="C97" s="12"/>
      <c r="D97" s="12"/>
      <c r="E97" s="13"/>
      <c r="F97" s="78"/>
    </row>
    <row r="98" spans="1:6" ht="13.5" customHeight="1">
      <c r="A98" s="62" t="s">
        <v>23</v>
      </c>
      <c r="B98" s="60" t="s">
        <v>392</v>
      </c>
      <c r="C98" s="62" t="s">
        <v>86</v>
      </c>
      <c r="D98" s="64">
        <v>1</v>
      </c>
      <c r="E98" s="13"/>
      <c r="F98" s="78"/>
    </row>
    <row r="99" spans="1:6" ht="13.5" customHeight="1">
      <c r="A99" s="12"/>
      <c r="B99" s="14"/>
      <c r="C99" s="12"/>
      <c r="D99" s="64"/>
      <c r="E99" s="13"/>
      <c r="F99" s="78"/>
    </row>
    <row r="100" spans="1:6" ht="13.5" customHeight="1">
      <c r="A100" s="130" t="s">
        <v>25</v>
      </c>
      <c r="B100" s="77" t="s">
        <v>393</v>
      </c>
      <c r="C100" s="62" t="s">
        <v>86</v>
      </c>
      <c r="D100" s="64">
        <v>1</v>
      </c>
      <c r="E100" s="13"/>
      <c r="F100" s="78"/>
    </row>
    <row r="101" spans="1:6" ht="13.5" customHeight="1">
      <c r="A101" s="12"/>
      <c r="B101" s="14"/>
      <c r="C101" s="12"/>
      <c r="D101" s="64"/>
      <c r="E101" s="13"/>
      <c r="F101" s="78"/>
    </row>
    <row r="102" spans="1:6" ht="13.5" customHeight="1">
      <c r="A102" s="131" t="s">
        <v>24</v>
      </c>
      <c r="B102" s="60" t="s">
        <v>394</v>
      </c>
      <c r="C102" s="62" t="s">
        <v>86</v>
      </c>
      <c r="D102" s="64">
        <v>1</v>
      </c>
      <c r="E102" s="13"/>
      <c r="F102" s="78"/>
    </row>
    <row r="103" spans="1:6" ht="13.5" customHeight="1">
      <c r="A103" s="40"/>
      <c r="B103" s="11"/>
      <c r="C103" s="12"/>
      <c r="D103" s="12"/>
      <c r="E103" s="13"/>
      <c r="F103" s="78"/>
    </row>
    <row r="104" spans="1:6" ht="13.5" customHeight="1">
      <c r="A104" s="131" t="s">
        <v>26</v>
      </c>
      <c r="B104" s="60" t="s">
        <v>395</v>
      </c>
      <c r="C104" s="62" t="s">
        <v>53</v>
      </c>
      <c r="D104" s="132">
        <f>+F102+F100+F98</f>
        <v>0</v>
      </c>
      <c r="E104" s="133"/>
      <c r="F104" s="78"/>
    </row>
    <row r="105" spans="1:6" ht="13.5" customHeight="1">
      <c r="A105" s="131"/>
      <c r="B105" s="60"/>
      <c r="C105" s="62"/>
      <c r="D105" s="132"/>
      <c r="E105" s="133"/>
      <c r="F105" s="78"/>
    </row>
    <row r="106" spans="1:6" ht="13.5" customHeight="1">
      <c r="A106" s="131"/>
      <c r="B106" s="60"/>
      <c r="C106" s="62"/>
      <c r="D106" s="132"/>
      <c r="E106" s="133"/>
      <c r="F106" s="78"/>
    </row>
    <row r="107" spans="1:6" ht="13.5" customHeight="1">
      <c r="A107" s="131"/>
      <c r="B107" s="60"/>
      <c r="C107" s="62"/>
      <c r="D107" s="132"/>
      <c r="E107" s="133"/>
      <c r="F107" s="78"/>
    </row>
    <row r="108" spans="1:6" ht="13.5" customHeight="1">
      <c r="A108" s="131"/>
      <c r="B108" s="60"/>
      <c r="C108" s="62"/>
      <c r="D108" s="132"/>
      <c r="E108" s="133"/>
      <c r="F108" s="78"/>
    </row>
    <row r="109" spans="1:6" ht="13.5" customHeight="1">
      <c r="A109" s="131"/>
      <c r="B109" s="60"/>
      <c r="C109" s="62"/>
      <c r="D109" s="132"/>
      <c r="E109" s="133"/>
      <c r="F109" s="78"/>
    </row>
    <row r="110" spans="1:6" ht="13.5" customHeight="1">
      <c r="A110" s="131"/>
      <c r="B110" s="60"/>
      <c r="C110" s="62"/>
      <c r="D110" s="132"/>
      <c r="E110" s="133"/>
      <c r="F110" s="78"/>
    </row>
    <row r="111" spans="1:6" ht="13.5" customHeight="1">
      <c r="A111" s="131"/>
      <c r="B111" s="60"/>
      <c r="C111" s="62"/>
      <c r="D111" s="132"/>
      <c r="E111" s="133"/>
      <c r="F111" s="78"/>
    </row>
    <row r="112" spans="1:6" ht="13.5" customHeight="1">
      <c r="A112" s="131"/>
      <c r="B112" s="60"/>
      <c r="C112" s="62"/>
      <c r="D112" s="132"/>
      <c r="E112" s="133"/>
      <c r="F112" s="78"/>
    </row>
    <row r="113" spans="1:6" ht="13.5" customHeight="1">
      <c r="A113" s="131"/>
      <c r="B113" s="60"/>
      <c r="C113" s="62"/>
      <c r="D113" s="132"/>
      <c r="E113" s="133"/>
      <c r="F113" s="78"/>
    </row>
    <row r="114" spans="1:6" ht="13.5" customHeight="1">
      <c r="A114" s="131"/>
      <c r="B114" s="60"/>
      <c r="C114" s="62"/>
      <c r="D114" s="132"/>
      <c r="E114" s="133"/>
      <c r="F114" s="78"/>
    </row>
    <row r="115" spans="1:6" ht="13.5" customHeight="1">
      <c r="A115" s="131"/>
      <c r="B115" s="60"/>
      <c r="C115" s="62"/>
      <c r="D115" s="132"/>
      <c r="E115" s="133"/>
      <c r="F115" s="78"/>
    </row>
    <row r="116" spans="1:6" ht="13.5" customHeight="1">
      <c r="A116" s="131"/>
      <c r="B116" s="60"/>
      <c r="C116" s="62"/>
      <c r="D116" s="132"/>
      <c r="E116" s="133"/>
      <c r="F116" s="78"/>
    </row>
    <row r="117" spans="1:6" ht="13.5" customHeight="1">
      <c r="A117" s="131"/>
      <c r="B117" s="60"/>
      <c r="C117" s="62"/>
      <c r="D117" s="132"/>
      <c r="E117" s="133"/>
      <c r="F117" s="78"/>
    </row>
    <row r="118" spans="1:6" ht="13.5" customHeight="1">
      <c r="A118" s="131"/>
      <c r="B118" s="60"/>
      <c r="C118" s="62"/>
      <c r="D118" s="132"/>
      <c r="E118" s="133"/>
      <c r="F118" s="78"/>
    </row>
    <row r="119" spans="1:6" ht="13.5" customHeight="1">
      <c r="A119" s="131"/>
      <c r="B119" s="60"/>
      <c r="C119" s="62"/>
      <c r="D119" s="132"/>
      <c r="E119" s="133"/>
      <c r="F119" s="78"/>
    </row>
    <row r="120" spans="1:6" ht="13.5" customHeight="1">
      <c r="A120" s="131"/>
      <c r="B120" s="60"/>
      <c r="C120" s="62"/>
      <c r="D120" s="132"/>
      <c r="E120" s="133"/>
      <c r="F120" s="78"/>
    </row>
    <row r="121" spans="1:6" ht="13.5" customHeight="1">
      <c r="A121" s="131"/>
      <c r="B121" s="60"/>
      <c r="C121" s="62"/>
      <c r="D121" s="132"/>
      <c r="E121" s="133"/>
      <c r="F121" s="78"/>
    </row>
    <row r="122" spans="1:6" ht="13.5" customHeight="1">
      <c r="A122" s="131"/>
      <c r="B122" s="60"/>
      <c r="C122" s="62"/>
      <c r="D122" s="132"/>
      <c r="E122" s="133"/>
      <c r="F122" s="78"/>
    </row>
    <row r="123" spans="1:6" ht="13.5" customHeight="1">
      <c r="A123" s="131"/>
      <c r="B123" s="60"/>
      <c r="C123" s="62"/>
      <c r="D123" s="132"/>
      <c r="E123" s="133"/>
      <c r="F123" s="78"/>
    </row>
    <row r="124" spans="1:6" ht="13.5" customHeight="1">
      <c r="A124" s="131"/>
      <c r="B124" s="60"/>
      <c r="C124" s="62"/>
      <c r="D124" s="132"/>
      <c r="E124" s="133"/>
      <c r="F124" s="78"/>
    </row>
    <row r="125" spans="1:6" ht="13.5" customHeight="1">
      <c r="A125" s="131"/>
      <c r="B125" s="60"/>
      <c r="C125" s="62"/>
      <c r="D125" s="132"/>
      <c r="E125" s="133"/>
      <c r="F125" s="78"/>
    </row>
    <row r="126" spans="1:6" ht="13.5" customHeight="1">
      <c r="A126" s="131"/>
      <c r="B126" s="60"/>
      <c r="C126" s="62"/>
      <c r="D126" s="132"/>
      <c r="E126" s="133"/>
      <c r="F126" s="78"/>
    </row>
    <row r="127" spans="1:6" ht="13.5" customHeight="1">
      <c r="A127" s="131"/>
      <c r="B127" s="60"/>
      <c r="C127" s="62"/>
      <c r="D127" s="132"/>
      <c r="E127" s="133"/>
      <c r="F127" s="78"/>
    </row>
    <row r="128" spans="1:6" ht="13.5" customHeight="1">
      <c r="A128" s="131"/>
      <c r="B128" s="60"/>
      <c r="C128" s="62"/>
      <c r="D128" s="132"/>
      <c r="E128" s="133"/>
      <c r="F128" s="78"/>
    </row>
    <row r="129" spans="1:6" ht="13.5" customHeight="1">
      <c r="A129" s="131"/>
      <c r="B129" s="60"/>
      <c r="C129" s="62"/>
      <c r="D129" s="132"/>
      <c r="E129" s="133"/>
      <c r="F129" s="78"/>
    </row>
    <row r="130" spans="1:6" ht="13.5" customHeight="1">
      <c r="A130" s="131"/>
      <c r="B130" s="60"/>
      <c r="C130" s="62"/>
      <c r="D130" s="132"/>
      <c r="E130" s="133"/>
      <c r="F130" s="78"/>
    </row>
    <row r="131" spans="1:6" ht="13.5" customHeight="1">
      <c r="A131" s="131"/>
      <c r="B131" s="60"/>
      <c r="C131" s="62"/>
      <c r="D131" s="132"/>
      <c r="E131" s="133"/>
      <c r="F131" s="78"/>
    </row>
    <row r="132" spans="1:6" ht="13.5" customHeight="1">
      <c r="A132" s="131"/>
      <c r="B132" s="60"/>
      <c r="C132" s="62"/>
      <c r="D132" s="132"/>
      <c r="E132" s="133"/>
      <c r="F132" s="78"/>
    </row>
    <row r="133" spans="1:6" ht="13.5" customHeight="1">
      <c r="A133" s="131"/>
      <c r="B133" s="60"/>
      <c r="C133" s="62"/>
      <c r="D133" s="132"/>
      <c r="E133" s="133"/>
      <c r="F133" s="78"/>
    </row>
    <row r="134" spans="1:6" ht="13.5" customHeight="1">
      <c r="A134" s="131"/>
      <c r="B134" s="60"/>
      <c r="C134" s="62"/>
      <c r="D134" s="132"/>
      <c r="E134" s="133"/>
      <c r="F134" s="78"/>
    </row>
    <row r="135" spans="1:6" ht="13.5" customHeight="1">
      <c r="A135" s="131"/>
      <c r="B135" s="60"/>
      <c r="C135" s="62"/>
      <c r="D135" s="132"/>
      <c r="E135" s="133"/>
      <c r="F135" s="78"/>
    </row>
    <row r="136" spans="1:6" ht="13.5" customHeight="1">
      <c r="A136" s="131"/>
      <c r="B136" s="60"/>
      <c r="C136" s="62"/>
      <c r="D136" s="132"/>
      <c r="E136" s="133"/>
      <c r="F136" s="78"/>
    </row>
    <row r="137" spans="1:6" ht="13.5" customHeight="1">
      <c r="A137" s="40"/>
      <c r="B137" s="11"/>
      <c r="C137" s="12"/>
      <c r="D137" s="12"/>
      <c r="E137" s="13"/>
      <c r="F137" s="78"/>
    </row>
    <row r="138" spans="1:6" ht="13.5" customHeight="1">
      <c r="A138" s="40"/>
      <c r="B138" s="11"/>
      <c r="C138" s="12"/>
      <c r="D138" s="12"/>
      <c r="E138" s="13"/>
      <c r="F138" s="78"/>
    </row>
    <row r="139" spans="1:6" ht="13.5" customHeight="1">
      <c r="A139" s="40"/>
      <c r="B139" s="14"/>
      <c r="C139" s="12"/>
      <c r="D139" s="12"/>
      <c r="E139" s="13"/>
      <c r="F139" s="78"/>
    </row>
    <row r="140" spans="1:6" ht="13.5" customHeight="1" thickBot="1">
      <c r="A140" s="40"/>
      <c r="B140" s="14"/>
      <c r="C140" s="12"/>
      <c r="D140" s="12"/>
      <c r="E140" s="13"/>
      <c r="F140" s="78"/>
    </row>
    <row r="141" spans="1:6" ht="21" customHeight="1" thickBot="1">
      <c r="A141" s="19">
        <v>1400</v>
      </c>
      <c r="B141" s="20" t="s">
        <v>100</v>
      </c>
      <c r="C141" s="21"/>
      <c r="D141" s="22"/>
      <c r="E141" s="24"/>
      <c r="F141" s="82"/>
    </row>
  </sheetData>
  <sheetProtection/>
  <mergeCells count="12">
    <mergeCell ref="F1:F3"/>
    <mergeCell ref="A68:A70"/>
    <mergeCell ref="B68:B70"/>
    <mergeCell ref="C68:C70"/>
    <mergeCell ref="D68:D70"/>
    <mergeCell ref="E68:E70"/>
    <mergeCell ref="F68:F70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47" useFirstPageNumber="1" horizontalDpi="600" verticalDpi="600" orientation="portrait" paperSize="9" scale="70" r:id="rId1"/>
  <headerFooter alignWithMargins="0">
    <oddHeader>&amp;CC.&amp;P</oddHeader>
    <oddFooter>&amp;L &amp;8&amp;F&amp;R&amp;10C2.2
Bill of Quantities</oddFooter>
  </headerFooter>
  <rowBreaks count="2" manualBreakCount="2">
    <brk id="67" max="255" man="1"/>
    <brk id="1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98"/>
  <sheetViews>
    <sheetView showGridLines="0" zoomScale="85" zoomScaleNormal="85" zoomScaleSheetLayoutView="100" zoomScalePageLayoutView="0" workbookViewId="0" topLeftCell="A1">
      <selection activeCell="H32" sqref="H32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5.8515625" style="83" customWidth="1"/>
    <col min="7" max="7" width="20.7109375" style="1" customWidth="1"/>
    <col min="8" max="8" width="16.00390625" style="2" bestFit="1" customWidth="1"/>
    <col min="9" max="9" width="28.28125" style="2" customWidth="1"/>
    <col min="10" max="10" width="12.421875" style="2" bestFit="1" customWidth="1"/>
    <col min="11" max="11" width="22.7109375" style="2" customWidth="1"/>
    <col min="12" max="12" width="9.28125" style="2" bestFit="1" customWidth="1"/>
    <col min="13" max="13" width="11.7109375" style="2" customWidth="1"/>
    <col min="14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17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0"/>
      <c r="E2" s="220"/>
      <c r="F2" s="215"/>
    </row>
    <row r="3" spans="1:7" s="6" customFormat="1" ht="13.5" customHeight="1" thickBot="1">
      <c r="A3" s="219"/>
      <c r="B3" s="219"/>
      <c r="C3" s="219"/>
      <c r="D3" s="221"/>
      <c r="E3" s="221"/>
      <c r="F3" s="216"/>
      <c r="G3" s="5"/>
    </row>
    <row r="4" spans="1:6" ht="6.75" customHeight="1">
      <c r="A4" s="12"/>
      <c r="B4" s="14"/>
      <c r="C4" s="12"/>
      <c r="D4" s="12"/>
      <c r="E4" s="13"/>
      <c r="F4" s="78"/>
    </row>
    <row r="5" spans="1:6" ht="25.5">
      <c r="A5" s="10" t="s">
        <v>117</v>
      </c>
      <c r="B5" s="11" t="s">
        <v>54</v>
      </c>
      <c r="C5" s="12"/>
      <c r="D5" s="12"/>
      <c r="E5" s="13"/>
      <c r="F5" s="78"/>
    </row>
    <row r="6" spans="1:6" ht="8.25" customHeight="1">
      <c r="A6" s="10"/>
      <c r="B6" s="14"/>
      <c r="C6" s="12"/>
      <c r="D6" s="12"/>
      <c r="E6" s="13"/>
      <c r="F6" s="78"/>
    </row>
    <row r="7" spans="1:7" ht="25.5">
      <c r="A7" s="12" t="s">
        <v>118</v>
      </c>
      <c r="B7" s="11" t="s">
        <v>119</v>
      </c>
      <c r="C7" s="62" t="s">
        <v>21</v>
      </c>
      <c r="D7" s="12">
        <v>2</v>
      </c>
      <c r="E7" s="13"/>
      <c r="F7" s="78"/>
      <c r="G7" s="28"/>
    </row>
    <row r="8" spans="1:7" ht="13.5" customHeight="1">
      <c r="A8" s="12"/>
      <c r="B8" s="11"/>
      <c r="C8" s="12"/>
      <c r="D8" s="12"/>
      <c r="E8" s="13"/>
      <c r="F8" s="78"/>
      <c r="G8" s="28"/>
    </row>
    <row r="9" spans="1:7" ht="13.5" customHeight="1">
      <c r="A9" s="12" t="s">
        <v>41</v>
      </c>
      <c r="B9" s="11" t="s">
        <v>120</v>
      </c>
      <c r="C9" s="12"/>
      <c r="D9" s="12"/>
      <c r="E9" s="13"/>
      <c r="F9" s="78"/>
      <c r="G9" s="28"/>
    </row>
    <row r="10" spans="1:7" ht="5.25" customHeight="1">
      <c r="A10" s="12"/>
      <c r="B10" s="14"/>
      <c r="C10" s="12"/>
      <c r="D10" s="12"/>
      <c r="E10" s="13"/>
      <c r="F10" s="78"/>
      <c r="G10" s="28"/>
    </row>
    <row r="11" spans="1:7" ht="15.75" customHeight="1">
      <c r="A11" s="12" t="s">
        <v>23</v>
      </c>
      <c r="B11" s="14" t="s">
        <v>32</v>
      </c>
      <c r="C11" s="12" t="s">
        <v>33</v>
      </c>
      <c r="D11" s="107">
        <f>8.5*4*5*4</f>
        <v>680</v>
      </c>
      <c r="E11" s="13"/>
      <c r="F11" s="78"/>
      <c r="G11" s="28"/>
    </row>
    <row r="12" spans="1:7" ht="15.75" customHeight="1">
      <c r="A12" s="12" t="s">
        <v>25</v>
      </c>
      <c r="B12" s="14" t="s">
        <v>34</v>
      </c>
      <c r="C12" s="12" t="s">
        <v>86</v>
      </c>
      <c r="D12" s="12">
        <v>2</v>
      </c>
      <c r="E12" s="13"/>
      <c r="F12" s="78"/>
      <c r="G12" s="28"/>
    </row>
    <row r="13" spans="1:7" ht="25.5">
      <c r="A13" s="12" t="s">
        <v>24</v>
      </c>
      <c r="B13" s="14" t="s">
        <v>121</v>
      </c>
      <c r="C13" s="12" t="s">
        <v>86</v>
      </c>
      <c r="D13" s="12"/>
      <c r="E13" s="13"/>
      <c r="F13" s="199" t="s">
        <v>443</v>
      </c>
      <c r="G13" s="28"/>
    </row>
    <row r="14" spans="1:7" ht="15.75" customHeight="1">
      <c r="A14" s="12" t="s">
        <v>26</v>
      </c>
      <c r="B14" s="14" t="s">
        <v>122</v>
      </c>
      <c r="C14" s="12" t="s">
        <v>86</v>
      </c>
      <c r="D14" s="12">
        <v>2</v>
      </c>
      <c r="E14" s="13"/>
      <c r="F14" s="78"/>
      <c r="G14" s="28"/>
    </row>
    <row r="15" spans="1:7" ht="15.75" customHeight="1">
      <c r="A15" s="12" t="s">
        <v>29</v>
      </c>
      <c r="B15" s="14" t="s">
        <v>123</v>
      </c>
      <c r="C15" s="12" t="s">
        <v>86</v>
      </c>
      <c r="D15" s="12">
        <v>2</v>
      </c>
      <c r="E15" s="13"/>
      <c r="F15" s="78"/>
      <c r="G15" s="28"/>
    </row>
    <row r="16" spans="1:7" ht="15.75" customHeight="1">
      <c r="A16" s="12" t="s">
        <v>30</v>
      </c>
      <c r="B16" s="14" t="s">
        <v>124</v>
      </c>
      <c r="C16" s="12" t="s">
        <v>86</v>
      </c>
      <c r="D16" s="12">
        <v>4</v>
      </c>
      <c r="E16" s="13"/>
      <c r="F16" s="78"/>
      <c r="G16" s="28"/>
    </row>
    <row r="17" spans="1:7" ht="2.25" customHeight="1">
      <c r="A17" s="12"/>
      <c r="B17" s="14"/>
      <c r="C17" s="12"/>
      <c r="D17" s="12"/>
      <c r="E17" s="13"/>
      <c r="F17" s="78"/>
      <c r="G17" s="28"/>
    </row>
    <row r="18" spans="1:7" ht="25.5">
      <c r="A18" s="12" t="s">
        <v>35</v>
      </c>
      <c r="B18" s="14" t="s">
        <v>125</v>
      </c>
      <c r="C18" s="12" t="s">
        <v>52</v>
      </c>
      <c r="D18" s="12"/>
      <c r="E18" s="13"/>
      <c r="F18" s="199" t="s">
        <v>443</v>
      </c>
      <c r="G18" s="28"/>
    </row>
    <row r="19" spans="1:7" ht="15.75" customHeight="1">
      <c r="A19" s="12" t="s">
        <v>36</v>
      </c>
      <c r="B19" s="14" t="s">
        <v>126</v>
      </c>
      <c r="C19" s="12"/>
      <c r="D19" s="12"/>
      <c r="E19" s="13"/>
      <c r="F19" s="78"/>
      <c r="G19" s="85"/>
    </row>
    <row r="20" spans="1:7" ht="1.5" customHeight="1">
      <c r="A20" s="12"/>
      <c r="B20" s="14"/>
      <c r="C20" s="12"/>
      <c r="D20" s="12"/>
      <c r="E20" s="13"/>
      <c r="F20" s="78"/>
      <c r="G20" s="85"/>
    </row>
    <row r="21" spans="1:7" ht="15.75" customHeight="1">
      <c r="A21" s="38" t="s">
        <v>55</v>
      </c>
      <c r="B21" s="14" t="s">
        <v>37</v>
      </c>
      <c r="C21" s="12" t="s">
        <v>86</v>
      </c>
      <c r="D21" s="12">
        <v>300</v>
      </c>
      <c r="E21" s="13"/>
      <c r="F21" s="78"/>
      <c r="G21" s="28"/>
    </row>
    <row r="22" spans="1:7" ht="15.75" customHeight="1">
      <c r="A22" s="38" t="s">
        <v>56</v>
      </c>
      <c r="B22" s="14" t="s">
        <v>38</v>
      </c>
      <c r="C22" s="12" t="s">
        <v>86</v>
      </c>
      <c r="D22" s="12">
        <v>200</v>
      </c>
      <c r="E22" s="13"/>
      <c r="F22" s="78"/>
      <c r="G22" s="28"/>
    </row>
    <row r="23" spans="1:7" ht="1.5" customHeight="1">
      <c r="A23" s="12"/>
      <c r="B23" s="14"/>
      <c r="C23" s="12"/>
      <c r="D23" s="12"/>
      <c r="E23" s="13"/>
      <c r="F23" s="78"/>
      <c r="G23" s="85"/>
    </row>
    <row r="24" spans="1:7" ht="25.5">
      <c r="A24" s="12" t="s">
        <v>31</v>
      </c>
      <c r="B24" s="14" t="s">
        <v>127</v>
      </c>
      <c r="C24" s="12" t="s">
        <v>86</v>
      </c>
      <c r="D24" s="12">
        <v>4</v>
      </c>
      <c r="E24" s="13"/>
      <c r="F24" s="78"/>
      <c r="G24" s="28"/>
    </row>
    <row r="25" spans="1:7" ht="15.75" customHeight="1">
      <c r="A25" s="12" t="s">
        <v>39</v>
      </c>
      <c r="B25" s="14" t="s">
        <v>40</v>
      </c>
      <c r="C25" s="12" t="s">
        <v>86</v>
      </c>
      <c r="D25" s="12">
        <v>50</v>
      </c>
      <c r="E25" s="13"/>
      <c r="F25" s="78"/>
      <c r="G25" s="28"/>
    </row>
    <row r="26" spans="1:7" ht="15.75" customHeight="1">
      <c r="A26" s="12"/>
      <c r="B26" s="14"/>
      <c r="C26" s="12"/>
      <c r="D26" s="12"/>
      <c r="E26" s="13"/>
      <c r="F26" s="78"/>
      <c r="G26" s="28"/>
    </row>
    <row r="27" spans="1:7" ht="15.75" customHeight="1">
      <c r="A27" s="12">
        <v>15.06</v>
      </c>
      <c r="B27" s="11" t="s">
        <v>396</v>
      </c>
      <c r="C27" s="62"/>
      <c r="D27" s="12"/>
      <c r="E27" s="13"/>
      <c r="F27" s="78"/>
      <c r="G27" s="28"/>
    </row>
    <row r="28" spans="1:7" ht="15.75" customHeight="1">
      <c r="A28" s="12"/>
      <c r="B28" s="14"/>
      <c r="C28" s="12"/>
      <c r="D28" s="12"/>
      <c r="E28" s="13"/>
      <c r="F28" s="78"/>
      <c r="G28" s="28"/>
    </row>
    <row r="29" spans="1:7" ht="14.25" customHeight="1">
      <c r="A29" s="62" t="s">
        <v>397</v>
      </c>
      <c r="B29" s="11" t="s">
        <v>398</v>
      </c>
      <c r="C29" s="12"/>
      <c r="D29" s="12"/>
      <c r="E29" s="13"/>
      <c r="F29" s="78"/>
      <c r="G29" s="28"/>
    </row>
    <row r="30" spans="1:6" ht="15" customHeight="1">
      <c r="A30" s="40"/>
      <c r="B30" s="11" t="s">
        <v>399</v>
      </c>
      <c r="C30" s="12"/>
      <c r="D30" s="12"/>
      <c r="E30" s="13"/>
      <c r="F30" s="78"/>
    </row>
    <row r="31" spans="1:6" ht="12" customHeight="1">
      <c r="A31" s="40"/>
      <c r="B31" s="11"/>
      <c r="C31" s="12"/>
      <c r="D31" s="12"/>
      <c r="E31" s="13"/>
      <c r="F31" s="78"/>
    </row>
    <row r="32" spans="1:6" ht="18" customHeight="1">
      <c r="A32" s="131" t="s">
        <v>23</v>
      </c>
      <c r="B32" s="60" t="s">
        <v>400</v>
      </c>
      <c r="C32" s="62" t="s">
        <v>86</v>
      </c>
      <c r="D32" s="12">
        <v>4</v>
      </c>
      <c r="E32" s="13"/>
      <c r="F32" s="78"/>
    </row>
    <row r="33" spans="1:6" ht="3" customHeight="1">
      <c r="A33" s="40"/>
      <c r="B33" s="11"/>
      <c r="C33" s="12"/>
      <c r="D33" s="12"/>
      <c r="E33" s="13"/>
      <c r="F33" s="78"/>
    </row>
    <row r="34" spans="1:6" ht="3" customHeight="1">
      <c r="A34" s="40"/>
      <c r="B34" s="11"/>
      <c r="C34" s="12"/>
      <c r="D34" s="12"/>
      <c r="E34" s="13"/>
      <c r="F34" s="78"/>
    </row>
    <row r="35" spans="1:6" ht="3" customHeight="1">
      <c r="A35" s="40"/>
      <c r="B35" s="11"/>
      <c r="C35" s="12"/>
      <c r="D35" s="12"/>
      <c r="E35" s="13"/>
      <c r="F35" s="78"/>
    </row>
    <row r="36" spans="1:6" ht="3" customHeight="1">
      <c r="A36" s="40"/>
      <c r="B36" s="11"/>
      <c r="C36" s="12"/>
      <c r="D36" s="12"/>
      <c r="E36" s="13"/>
      <c r="F36" s="78"/>
    </row>
    <row r="37" spans="1:6" ht="3" customHeight="1">
      <c r="A37" s="40"/>
      <c r="B37" s="11"/>
      <c r="C37" s="12"/>
      <c r="D37" s="12"/>
      <c r="E37" s="13"/>
      <c r="F37" s="78"/>
    </row>
    <row r="38" spans="1:6" ht="3" customHeight="1">
      <c r="A38" s="40"/>
      <c r="B38" s="11"/>
      <c r="C38" s="12"/>
      <c r="D38" s="12"/>
      <c r="E38" s="13"/>
      <c r="F38" s="78"/>
    </row>
    <row r="39" spans="1:6" ht="3" customHeight="1">
      <c r="A39" s="40"/>
      <c r="B39" s="11"/>
      <c r="C39" s="12"/>
      <c r="D39" s="12"/>
      <c r="E39" s="13"/>
      <c r="F39" s="78"/>
    </row>
    <row r="40" spans="1:6" ht="3" customHeight="1">
      <c r="A40" s="40"/>
      <c r="B40" s="11"/>
      <c r="C40" s="12"/>
      <c r="D40" s="12"/>
      <c r="E40" s="13"/>
      <c r="F40" s="78"/>
    </row>
    <row r="41" spans="1:6" ht="3" customHeight="1">
      <c r="A41" s="40"/>
      <c r="B41" s="11"/>
      <c r="C41" s="12"/>
      <c r="D41" s="12"/>
      <c r="E41" s="13"/>
      <c r="F41" s="78"/>
    </row>
    <row r="42" spans="1:6" ht="3" customHeight="1">
      <c r="A42" s="40"/>
      <c r="B42" s="11"/>
      <c r="C42" s="12"/>
      <c r="D42" s="12"/>
      <c r="E42" s="13"/>
      <c r="F42" s="78"/>
    </row>
    <row r="43" spans="1:6" ht="3" customHeight="1">
      <c r="A43" s="40"/>
      <c r="B43" s="11"/>
      <c r="C43" s="12"/>
      <c r="D43" s="12"/>
      <c r="E43" s="13"/>
      <c r="F43" s="78"/>
    </row>
    <row r="44" spans="1:6" ht="3" customHeight="1">
      <c r="A44" s="40"/>
      <c r="B44" s="11"/>
      <c r="C44" s="12"/>
      <c r="D44" s="12"/>
      <c r="E44" s="13"/>
      <c r="F44" s="78"/>
    </row>
    <row r="45" spans="1:6" ht="3" customHeight="1">
      <c r="A45" s="40"/>
      <c r="B45" s="11"/>
      <c r="C45" s="12"/>
      <c r="D45" s="12"/>
      <c r="E45" s="13"/>
      <c r="F45" s="78"/>
    </row>
    <row r="46" spans="1:6" ht="3" customHeight="1">
      <c r="A46" s="40"/>
      <c r="B46" s="11"/>
      <c r="C46" s="12"/>
      <c r="D46" s="12"/>
      <c r="E46" s="13"/>
      <c r="F46" s="78"/>
    </row>
    <row r="47" spans="1:6" ht="3" customHeight="1">
      <c r="A47" s="40"/>
      <c r="B47" s="11"/>
      <c r="C47" s="12"/>
      <c r="D47" s="12"/>
      <c r="E47" s="13"/>
      <c r="F47" s="78"/>
    </row>
    <row r="48" spans="1:6" ht="3" customHeight="1">
      <c r="A48" s="40"/>
      <c r="B48" s="11"/>
      <c r="C48" s="12"/>
      <c r="D48" s="12"/>
      <c r="E48" s="13"/>
      <c r="F48" s="78"/>
    </row>
    <row r="49" spans="1:6" ht="3" customHeight="1">
      <c r="A49" s="40"/>
      <c r="B49" s="11"/>
      <c r="C49" s="12"/>
      <c r="D49" s="12"/>
      <c r="E49" s="13"/>
      <c r="F49" s="78"/>
    </row>
    <row r="50" spans="1:6" ht="3" customHeight="1">
      <c r="A50" s="40"/>
      <c r="B50" s="11"/>
      <c r="C50" s="12"/>
      <c r="D50" s="12"/>
      <c r="E50" s="13"/>
      <c r="F50" s="78"/>
    </row>
    <row r="51" spans="1:6" ht="3" customHeight="1">
      <c r="A51" s="40"/>
      <c r="B51" s="11"/>
      <c r="C51" s="12"/>
      <c r="D51" s="12"/>
      <c r="E51" s="13"/>
      <c r="F51" s="78"/>
    </row>
    <row r="52" spans="1:6" ht="3" customHeight="1">
      <c r="A52" s="40"/>
      <c r="B52" s="11"/>
      <c r="C52" s="12"/>
      <c r="D52" s="12"/>
      <c r="E52" s="13"/>
      <c r="F52" s="78"/>
    </row>
    <row r="53" spans="1:6" ht="3" customHeight="1">
      <c r="A53" s="40"/>
      <c r="B53" s="11"/>
      <c r="C53" s="12"/>
      <c r="D53" s="12"/>
      <c r="E53" s="13"/>
      <c r="F53" s="78"/>
    </row>
    <row r="54" spans="1:6" ht="3" customHeight="1">
      <c r="A54" s="40"/>
      <c r="B54" s="11"/>
      <c r="C54" s="12"/>
      <c r="D54" s="12"/>
      <c r="E54" s="13"/>
      <c r="F54" s="78"/>
    </row>
    <row r="55" spans="1:6" ht="3" customHeight="1">
      <c r="A55" s="40"/>
      <c r="B55" s="11"/>
      <c r="C55" s="12"/>
      <c r="D55" s="12"/>
      <c r="E55" s="13"/>
      <c r="F55" s="78"/>
    </row>
    <row r="56" spans="1:6" ht="3" customHeight="1">
      <c r="A56" s="40"/>
      <c r="B56" s="11"/>
      <c r="C56" s="12"/>
      <c r="D56" s="12"/>
      <c r="E56" s="13"/>
      <c r="F56" s="78"/>
    </row>
    <row r="57" spans="1:6" ht="3" customHeight="1">
      <c r="A57" s="40"/>
      <c r="B57" s="11"/>
      <c r="C57" s="12"/>
      <c r="D57" s="12"/>
      <c r="E57" s="13"/>
      <c r="F57" s="78"/>
    </row>
    <row r="58" spans="1:6" ht="3" customHeight="1">
      <c r="A58" s="40"/>
      <c r="B58" s="11"/>
      <c r="C58" s="12"/>
      <c r="D58" s="12"/>
      <c r="E58" s="13"/>
      <c r="F58" s="78"/>
    </row>
    <row r="59" spans="1:6" ht="3" customHeight="1">
      <c r="A59" s="40"/>
      <c r="B59" s="11"/>
      <c r="C59" s="12"/>
      <c r="D59" s="12"/>
      <c r="E59" s="13"/>
      <c r="F59" s="78"/>
    </row>
    <row r="60" spans="1:6" ht="3" customHeight="1">
      <c r="A60" s="40"/>
      <c r="B60" s="11"/>
      <c r="C60" s="12"/>
      <c r="D60" s="12"/>
      <c r="E60" s="13"/>
      <c r="F60" s="78"/>
    </row>
    <row r="61" spans="1:6" ht="3" customHeight="1">
      <c r="A61" s="40"/>
      <c r="B61" s="11"/>
      <c r="C61" s="12"/>
      <c r="D61" s="12"/>
      <c r="E61" s="13"/>
      <c r="F61" s="78"/>
    </row>
    <row r="62" spans="1:6" ht="3" customHeight="1">
      <c r="A62" s="40"/>
      <c r="B62" s="11"/>
      <c r="C62" s="12"/>
      <c r="D62" s="12"/>
      <c r="E62" s="13"/>
      <c r="F62" s="78"/>
    </row>
    <row r="63" spans="1:6" ht="3" customHeight="1">
      <c r="A63" s="40"/>
      <c r="B63" s="11"/>
      <c r="C63" s="12"/>
      <c r="D63" s="12"/>
      <c r="E63" s="13"/>
      <c r="F63" s="78"/>
    </row>
    <row r="64" spans="1:6" ht="3" customHeight="1">
      <c r="A64" s="40"/>
      <c r="B64" s="11"/>
      <c r="C64" s="12"/>
      <c r="D64" s="12"/>
      <c r="E64" s="13"/>
      <c r="F64" s="78"/>
    </row>
    <row r="65" spans="1:6" ht="3" customHeight="1">
      <c r="A65" s="40"/>
      <c r="B65" s="11"/>
      <c r="C65" s="12"/>
      <c r="D65" s="12"/>
      <c r="E65" s="13"/>
      <c r="F65" s="78"/>
    </row>
    <row r="66" spans="1:6" ht="3" customHeight="1">
      <c r="A66" s="40"/>
      <c r="B66" s="11"/>
      <c r="C66" s="12"/>
      <c r="D66" s="12"/>
      <c r="E66" s="13"/>
      <c r="F66" s="78"/>
    </row>
    <row r="67" spans="1:6" ht="3" customHeight="1">
      <c r="A67" s="40"/>
      <c r="B67" s="11"/>
      <c r="C67" s="12"/>
      <c r="D67" s="12"/>
      <c r="E67" s="13"/>
      <c r="F67" s="78"/>
    </row>
    <row r="68" spans="1:6" ht="3" customHeight="1">
      <c r="A68" s="40"/>
      <c r="B68" s="11"/>
      <c r="C68" s="12"/>
      <c r="D68" s="12"/>
      <c r="E68" s="13"/>
      <c r="F68" s="78"/>
    </row>
    <row r="69" spans="1:6" ht="3" customHeight="1">
      <c r="A69" s="40"/>
      <c r="B69" s="11"/>
      <c r="C69" s="12"/>
      <c r="D69" s="12"/>
      <c r="E69" s="13"/>
      <c r="F69" s="78"/>
    </row>
    <row r="70" spans="1:6" ht="3" customHeight="1">
      <c r="A70" s="40"/>
      <c r="B70" s="11"/>
      <c r="C70" s="12"/>
      <c r="D70" s="12"/>
      <c r="E70" s="13"/>
      <c r="F70" s="78"/>
    </row>
    <row r="71" spans="1:6" ht="3" customHeight="1">
      <c r="A71" s="40"/>
      <c r="B71" s="11"/>
      <c r="C71" s="12"/>
      <c r="D71" s="12"/>
      <c r="E71" s="13"/>
      <c r="F71" s="78"/>
    </row>
    <row r="72" spans="1:6" ht="3" customHeight="1">
      <c r="A72" s="40"/>
      <c r="B72" s="11"/>
      <c r="C72" s="12"/>
      <c r="D72" s="12"/>
      <c r="E72" s="13"/>
      <c r="F72" s="78"/>
    </row>
    <row r="73" spans="1:6" ht="3" customHeight="1">
      <c r="A73" s="40"/>
      <c r="B73" s="11"/>
      <c r="C73" s="12"/>
      <c r="D73" s="12"/>
      <c r="E73" s="13"/>
      <c r="F73" s="78"/>
    </row>
    <row r="74" spans="1:6" ht="3" customHeight="1">
      <c r="A74" s="40"/>
      <c r="B74" s="11"/>
      <c r="C74" s="12"/>
      <c r="D74" s="12"/>
      <c r="E74" s="13"/>
      <c r="F74" s="78"/>
    </row>
    <row r="75" spans="1:6" ht="3" customHeight="1">
      <c r="A75" s="40"/>
      <c r="B75" s="11"/>
      <c r="C75" s="12"/>
      <c r="D75" s="12"/>
      <c r="E75" s="13"/>
      <c r="F75" s="78"/>
    </row>
    <row r="76" spans="1:6" ht="3" customHeight="1">
      <c r="A76" s="40"/>
      <c r="B76" s="11"/>
      <c r="C76" s="12"/>
      <c r="D76" s="12"/>
      <c r="E76" s="13"/>
      <c r="F76" s="78"/>
    </row>
    <row r="77" spans="1:6" ht="3" customHeight="1">
      <c r="A77" s="40"/>
      <c r="B77" s="11"/>
      <c r="C77" s="12"/>
      <c r="D77" s="12"/>
      <c r="E77" s="13"/>
      <c r="F77" s="78"/>
    </row>
    <row r="78" spans="1:6" ht="3" customHeight="1">
      <c r="A78" s="40"/>
      <c r="B78" s="11"/>
      <c r="C78" s="12"/>
      <c r="D78" s="12"/>
      <c r="E78" s="13"/>
      <c r="F78" s="78"/>
    </row>
    <row r="79" spans="1:6" ht="3" customHeight="1">
      <c r="A79" s="40"/>
      <c r="B79" s="11"/>
      <c r="C79" s="12"/>
      <c r="D79" s="12"/>
      <c r="E79" s="13"/>
      <c r="F79" s="78"/>
    </row>
    <row r="80" spans="1:6" ht="3" customHeight="1">
      <c r="A80" s="40"/>
      <c r="B80" s="11"/>
      <c r="C80" s="12"/>
      <c r="D80" s="12"/>
      <c r="E80" s="13"/>
      <c r="F80" s="78"/>
    </row>
    <row r="81" spans="1:6" ht="3" customHeight="1">
      <c r="A81" s="40"/>
      <c r="B81" s="11"/>
      <c r="C81" s="12"/>
      <c r="D81" s="12"/>
      <c r="E81" s="13"/>
      <c r="F81" s="78"/>
    </row>
    <row r="82" spans="1:6" ht="3" customHeight="1">
      <c r="A82" s="40"/>
      <c r="B82" s="11"/>
      <c r="C82" s="12"/>
      <c r="D82" s="12"/>
      <c r="E82" s="13"/>
      <c r="F82" s="78"/>
    </row>
    <row r="83" spans="1:6" ht="3" customHeight="1">
      <c r="A83" s="40"/>
      <c r="B83" s="11"/>
      <c r="C83" s="12"/>
      <c r="D83" s="12"/>
      <c r="E83" s="13"/>
      <c r="F83" s="78"/>
    </row>
    <row r="84" spans="1:6" ht="3" customHeight="1">
      <c r="A84" s="40"/>
      <c r="B84" s="11"/>
      <c r="C84" s="12"/>
      <c r="D84" s="12"/>
      <c r="E84" s="13"/>
      <c r="F84" s="78"/>
    </row>
    <row r="85" spans="1:6" ht="3" customHeight="1">
      <c r="A85" s="40"/>
      <c r="B85" s="11"/>
      <c r="C85" s="12"/>
      <c r="D85" s="12"/>
      <c r="E85" s="13"/>
      <c r="F85" s="78"/>
    </row>
    <row r="86" spans="1:6" ht="3" customHeight="1">
      <c r="A86" s="40"/>
      <c r="B86" s="11"/>
      <c r="C86" s="12"/>
      <c r="D86" s="12"/>
      <c r="E86" s="13"/>
      <c r="F86" s="78"/>
    </row>
    <row r="87" spans="1:6" ht="3" customHeight="1">
      <c r="A87" s="40"/>
      <c r="B87" s="11"/>
      <c r="C87" s="12"/>
      <c r="D87" s="12"/>
      <c r="E87" s="13"/>
      <c r="F87" s="78"/>
    </row>
    <row r="88" spans="1:6" ht="3" customHeight="1">
      <c r="A88" s="40"/>
      <c r="B88" s="11"/>
      <c r="C88" s="12"/>
      <c r="D88" s="12"/>
      <c r="E88" s="13"/>
      <c r="F88" s="78"/>
    </row>
    <row r="89" spans="1:6" ht="3" customHeight="1">
      <c r="A89" s="40"/>
      <c r="B89" s="11"/>
      <c r="C89" s="12"/>
      <c r="D89" s="12"/>
      <c r="E89" s="13"/>
      <c r="F89" s="78"/>
    </row>
    <row r="90" spans="1:6" ht="3" customHeight="1">
      <c r="A90" s="40"/>
      <c r="B90" s="11"/>
      <c r="C90" s="12"/>
      <c r="D90" s="12"/>
      <c r="E90" s="13"/>
      <c r="F90" s="78"/>
    </row>
    <row r="91" spans="1:6" ht="3" customHeight="1">
      <c r="A91" s="40"/>
      <c r="B91" s="11"/>
      <c r="C91" s="12"/>
      <c r="D91" s="12"/>
      <c r="E91" s="13"/>
      <c r="F91" s="78"/>
    </row>
    <row r="92" spans="1:6" ht="3" customHeight="1">
      <c r="A92" s="40"/>
      <c r="B92" s="11"/>
      <c r="C92" s="12"/>
      <c r="D92" s="12"/>
      <c r="E92" s="13"/>
      <c r="F92" s="78"/>
    </row>
    <row r="93" spans="1:6" ht="3" customHeight="1">
      <c r="A93" s="40"/>
      <c r="B93" s="11"/>
      <c r="C93" s="12"/>
      <c r="D93" s="12"/>
      <c r="E93" s="13"/>
      <c r="F93" s="78"/>
    </row>
    <row r="94" spans="1:6" ht="3" customHeight="1">
      <c r="A94" s="40"/>
      <c r="B94" s="11"/>
      <c r="C94" s="12"/>
      <c r="D94" s="12"/>
      <c r="E94" s="13"/>
      <c r="F94" s="78"/>
    </row>
    <row r="95" spans="1:6" ht="3" customHeight="1">
      <c r="A95" s="40"/>
      <c r="B95" s="11"/>
      <c r="C95" s="12"/>
      <c r="D95" s="12"/>
      <c r="E95" s="13"/>
      <c r="F95" s="78"/>
    </row>
    <row r="96" spans="1:6" ht="3" customHeight="1">
      <c r="A96" s="40"/>
      <c r="B96" s="11"/>
      <c r="C96" s="12"/>
      <c r="D96" s="12"/>
      <c r="E96" s="13"/>
      <c r="F96" s="78"/>
    </row>
    <row r="97" spans="1:6" ht="3" customHeight="1">
      <c r="A97" s="40"/>
      <c r="B97" s="11"/>
      <c r="C97" s="12"/>
      <c r="D97" s="12"/>
      <c r="E97" s="13"/>
      <c r="F97" s="78"/>
    </row>
    <row r="98" spans="1:6" ht="3" customHeight="1">
      <c r="A98" s="40"/>
      <c r="B98" s="11"/>
      <c r="C98" s="12"/>
      <c r="D98" s="12"/>
      <c r="E98" s="13"/>
      <c r="F98" s="78"/>
    </row>
    <row r="99" spans="1:6" ht="3" customHeight="1">
      <c r="A99" s="40"/>
      <c r="B99" s="11"/>
      <c r="C99" s="12"/>
      <c r="D99" s="12"/>
      <c r="E99" s="13"/>
      <c r="F99" s="78"/>
    </row>
    <row r="100" spans="1:6" ht="3" customHeight="1">
      <c r="A100" s="40"/>
      <c r="B100" s="11"/>
      <c r="C100" s="12"/>
      <c r="D100" s="12"/>
      <c r="E100" s="13"/>
      <c r="F100" s="78"/>
    </row>
    <row r="101" spans="1:6" ht="3" customHeight="1">
      <c r="A101" s="40"/>
      <c r="B101" s="11"/>
      <c r="C101" s="12"/>
      <c r="D101" s="12"/>
      <c r="E101" s="13"/>
      <c r="F101" s="78"/>
    </row>
    <row r="102" spans="1:6" ht="3" customHeight="1">
      <c r="A102" s="40"/>
      <c r="B102" s="11"/>
      <c r="C102" s="12"/>
      <c r="D102" s="12"/>
      <c r="E102" s="13"/>
      <c r="F102" s="78"/>
    </row>
    <row r="103" spans="1:6" ht="3" customHeight="1">
      <c r="A103" s="40"/>
      <c r="B103" s="11"/>
      <c r="C103" s="12"/>
      <c r="D103" s="12"/>
      <c r="E103" s="13"/>
      <c r="F103" s="78"/>
    </row>
    <row r="104" spans="1:6" ht="3" customHeight="1">
      <c r="A104" s="40"/>
      <c r="B104" s="11"/>
      <c r="C104" s="12"/>
      <c r="D104" s="12"/>
      <c r="E104" s="13"/>
      <c r="F104" s="78"/>
    </row>
    <row r="105" spans="1:6" ht="3" customHeight="1">
      <c r="A105" s="40"/>
      <c r="B105" s="11"/>
      <c r="C105" s="12"/>
      <c r="D105" s="12"/>
      <c r="E105" s="13"/>
      <c r="F105" s="78"/>
    </row>
    <row r="106" spans="1:6" ht="3" customHeight="1">
      <c r="A106" s="40"/>
      <c r="B106" s="11"/>
      <c r="C106" s="12"/>
      <c r="D106" s="12"/>
      <c r="E106" s="13"/>
      <c r="F106" s="78"/>
    </row>
    <row r="107" spans="1:6" ht="3" customHeight="1">
      <c r="A107" s="40"/>
      <c r="B107" s="11"/>
      <c r="C107" s="12"/>
      <c r="D107" s="12"/>
      <c r="E107" s="13"/>
      <c r="F107" s="78"/>
    </row>
    <row r="108" spans="1:6" ht="3" customHeight="1">
      <c r="A108" s="40"/>
      <c r="B108" s="11"/>
      <c r="C108" s="12"/>
      <c r="D108" s="12"/>
      <c r="E108" s="13"/>
      <c r="F108" s="78"/>
    </row>
    <row r="109" spans="1:6" ht="3" customHeight="1">
      <c r="A109" s="40"/>
      <c r="B109" s="11"/>
      <c r="C109" s="12"/>
      <c r="D109" s="12"/>
      <c r="E109" s="13"/>
      <c r="F109" s="78"/>
    </row>
    <row r="110" spans="1:6" ht="3" customHeight="1">
      <c r="A110" s="40"/>
      <c r="B110" s="11"/>
      <c r="C110" s="12"/>
      <c r="D110" s="12"/>
      <c r="E110" s="13"/>
      <c r="F110" s="78"/>
    </row>
    <row r="111" spans="1:6" ht="3" customHeight="1">
      <c r="A111" s="40"/>
      <c r="B111" s="11"/>
      <c r="C111" s="12"/>
      <c r="D111" s="12"/>
      <c r="E111" s="13"/>
      <c r="F111" s="78"/>
    </row>
    <row r="112" spans="1:6" ht="3" customHeight="1">
      <c r="A112" s="40"/>
      <c r="B112" s="11"/>
      <c r="C112" s="12"/>
      <c r="D112" s="12"/>
      <c r="E112" s="13"/>
      <c r="F112" s="78"/>
    </row>
    <row r="113" spans="1:6" ht="3" customHeight="1">
      <c r="A113" s="40"/>
      <c r="B113" s="11"/>
      <c r="C113" s="12"/>
      <c r="D113" s="12"/>
      <c r="E113" s="13"/>
      <c r="F113" s="78"/>
    </row>
    <row r="114" spans="1:6" ht="3" customHeight="1">
      <c r="A114" s="40"/>
      <c r="B114" s="11"/>
      <c r="C114" s="12"/>
      <c r="D114" s="12"/>
      <c r="E114" s="13"/>
      <c r="F114" s="78"/>
    </row>
    <row r="115" spans="1:6" ht="3" customHeight="1">
      <c r="A115" s="40"/>
      <c r="B115" s="11"/>
      <c r="C115" s="12"/>
      <c r="D115" s="12"/>
      <c r="E115" s="13"/>
      <c r="F115" s="78"/>
    </row>
    <row r="116" spans="1:6" ht="3" customHeight="1">
      <c r="A116" s="40"/>
      <c r="B116" s="11"/>
      <c r="C116" s="12"/>
      <c r="D116" s="12"/>
      <c r="E116" s="13"/>
      <c r="F116" s="78"/>
    </row>
    <row r="117" spans="1:6" ht="3" customHeight="1">
      <c r="A117" s="40"/>
      <c r="B117" s="11"/>
      <c r="C117" s="12"/>
      <c r="D117" s="12"/>
      <c r="E117" s="13"/>
      <c r="F117" s="78"/>
    </row>
    <row r="118" spans="1:6" ht="3" customHeight="1">
      <c r="A118" s="40"/>
      <c r="B118" s="11"/>
      <c r="C118" s="12"/>
      <c r="D118" s="12"/>
      <c r="E118" s="13"/>
      <c r="F118" s="78"/>
    </row>
    <row r="119" spans="1:6" ht="3" customHeight="1">
      <c r="A119" s="40"/>
      <c r="B119" s="11"/>
      <c r="C119" s="12"/>
      <c r="D119" s="12"/>
      <c r="E119" s="13"/>
      <c r="F119" s="78"/>
    </row>
    <row r="120" spans="1:6" ht="3" customHeight="1">
      <c r="A120" s="40"/>
      <c r="B120" s="11"/>
      <c r="C120" s="12"/>
      <c r="D120" s="12"/>
      <c r="E120" s="13"/>
      <c r="F120" s="78"/>
    </row>
    <row r="121" spans="1:6" ht="3" customHeight="1">
      <c r="A121" s="40"/>
      <c r="B121" s="11"/>
      <c r="C121" s="12"/>
      <c r="D121" s="12"/>
      <c r="E121" s="13"/>
      <c r="F121" s="78"/>
    </row>
    <row r="122" spans="1:6" ht="3" customHeight="1">
      <c r="A122" s="40"/>
      <c r="B122" s="11"/>
      <c r="C122" s="12"/>
      <c r="D122" s="12"/>
      <c r="E122" s="13"/>
      <c r="F122" s="78"/>
    </row>
    <row r="123" spans="1:6" ht="3" customHeight="1">
      <c r="A123" s="40"/>
      <c r="B123" s="11"/>
      <c r="C123" s="12"/>
      <c r="D123" s="12"/>
      <c r="E123" s="13"/>
      <c r="F123" s="78"/>
    </row>
    <row r="124" spans="1:6" ht="3" customHeight="1">
      <c r="A124" s="40"/>
      <c r="B124" s="11"/>
      <c r="C124" s="12"/>
      <c r="D124" s="12"/>
      <c r="E124" s="13"/>
      <c r="F124" s="78"/>
    </row>
    <row r="125" spans="1:6" ht="3" customHeight="1">
      <c r="A125" s="40"/>
      <c r="B125" s="11"/>
      <c r="C125" s="12"/>
      <c r="D125" s="12"/>
      <c r="E125" s="13"/>
      <c r="F125" s="78"/>
    </row>
    <row r="126" spans="1:6" ht="3" customHeight="1">
      <c r="A126" s="40"/>
      <c r="B126" s="11"/>
      <c r="C126" s="12"/>
      <c r="D126" s="12"/>
      <c r="E126" s="13"/>
      <c r="F126" s="78"/>
    </row>
    <row r="127" spans="1:6" ht="3" customHeight="1">
      <c r="A127" s="40"/>
      <c r="B127" s="11"/>
      <c r="C127" s="12"/>
      <c r="D127" s="12"/>
      <c r="E127" s="13"/>
      <c r="F127" s="78"/>
    </row>
    <row r="128" spans="1:6" ht="3" customHeight="1">
      <c r="A128" s="40"/>
      <c r="B128" s="11"/>
      <c r="C128" s="12"/>
      <c r="D128" s="12"/>
      <c r="E128" s="13"/>
      <c r="F128" s="78"/>
    </row>
    <row r="129" spans="1:6" ht="3" customHeight="1">
      <c r="A129" s="40"/>
      <c r="B129" s="11"/>
      <c r="C129" s="12"/>
      <c r="D129" s="12"/>
      <c r="E129" s="13"/>
      <c r="F129" s="78"/>
    </row>
    <row r="130" spans="1:6" ht="3" customHeight="1">
      <c r="A130" s="40"/>
      <c r="B130" s="11"/>
      <c r="C130" s="12"/>
      <c r="D130" s="12"/>
      <c r="E130" s="13"/>
      <c r="F130" s="78"/>
    </row>
    <row r="131" spans="1:6" ht="3" customHeight="1">
      <c r="A131" s="40"/>
      <c r="B131" s="11"/>
      <c r="C131" s="12"/>
      <c r="D131" s="12"/>
      <c r="E131" s="13"/>
      <c r="F131" s="78"/>
    </row>
    <row r="132" spans="1:6" ht="3" customHeight="1">
      <c r="A132" s="40"/>
      <c r="B132" s="11"/>
      <c r="C132" s="12"/>
      <c r="D132" s="12"/>
      <c r="E132" s="13"/>
      <c r="F132" s="78"/>
    </row>
    <row r="133" spans="1:6" ht="3" customHeight="1">
      <c r="A133" s="40"/>
      <c r="B133" s="11"/>
      <c r="C133" s="12"/>
      <c r="D133" s="12"/>
      <c r="E133" s="13"/>
      <c r="F133" s="78"/>
    </row>
    <row r="134" spans="1:6" ht="3" customHeight="1">
      <c r="A134" s="40"/>
      <c r="B134" s="11"/>
      <c r="C134" s="12"/>
      <c r="D134" s="12"/>
      <c r="E134" s="13"/>
      <c r="F134" s="78"/>
    </row>
    <row r="135" spans="1:6" ht="3" customHeight="1">
      <c r="A135" s="40"/>
      <c r="B135" s="11"/>
      <c r="C135" s="12"/>
      <c r="D135" s="12"/>
      <c r="E135" s="13"/>
      <c r="F135" s="78"/>
    </row>
    <row r="136" spans="1:6" ht="3" customHeight="1">
      <c r="A136" s="40"/>
      <c r="B136" s="11"/>
      <c r="C136" s="12"/>
      <c r="D136" s="12"/>
      <c r="E136" s="13"/>
      <c r="F136" s="78"/>
    </row>
    <row r="137" spans="1:6" ht="3" customHeight="1">
      <c r="A137" s="40"/>
      <c r="B137" s="11"/>
      <c r="C137" s="12"/>
      <c r="D137" s="12"/>
      <c r="E137" s="13"/>
      <c r="F137" s="78"/>
    </row>
    <row r="138" spans="1:6" ht="3" customHeight="1">
      <c r="A138" s="40"/>
      <c r="B138" s="11"/>
      <c r="C138" s="12"/>
      <c r="D138" s="12"/>
      <c r="E138" s="13"/>
      <c r="F138" s="78"/>
    </row>
    <row r="139" spans="1:6" ht="3" customHeight="1">
      <c r="A139" s="40"/>
      <c r="B139" s="11"/>
      <c r="C139" s="12"/>
      <c r="D139" s="12"/>
      <c r="E139" s="13"/>
      <c r="F139" s="78"/>
    </row>
    <row r="140" spans="1:6" ht="3" customHeight="1">
      <c r="A140" s="40"/>
      <c r="B140" s="11"/>
      <c r="C140" s="12"/>
      <c r="D140" s="12"/>
      <c r="E140" s="13"/>
      <c r="F140" s="78"/>
    </row>
    <row r="141" spans="1:6" ht="3" customHeight="1">
      <c r="A141" s="40"/>
      <c r="B141" s="11"/>
      <c r="C141" s="12"/>
      <c r="D141" s="12"/>
      <c r="E141" s="13"/>
      <c r="F141" s="78"/>
    </row>
    <row r="142" spans="1:6" ht="3" customHeight="1">
      <c r="A142" s="40"/>
      <c r="B142" s="11"/>
      <c r="C142" s="12"/>
      <c r="D142" s="12"/>
      <c r="E142" s="13"/>
      <c r="F142" s="78"/>
    </row>
    <row r="143" spans="1:6" ht="3" customHeight="1">
      <c r="A143" s="40"/>
      <c r="B143" s="11"/>
      <c r="C143" s="12"/>
      <c r="D143" s="12"/>
      <c r="E143" s="13"/>
      <c r="F143" s="78"/>
    </row>
    <row r="144" spans="1:6" ht="3" customHeight="1">
      <c r="A144" s="40"/>
      <c r="B144" s="11"/>
      <c r="C144" s="12"/>
      <c r="D144" s="12"/>
      <c r="E144" s="13"/>
      <c r="F144" s="78"/>
    </row>
    <row r="145" spans="1:6" ht="3" customHeight="1">
      <c r="A145" s="40"/>
      <c r="B145" s="11"/>
      <c r="C145" s="12"/>
      <c r="D145" s="12"/>
      <c r="E145" s="13"/>
      <c r="F145" s="78"/>
    </row>
    <row r="146" spans="1:6" ht="3" customHeight="1">
      <c r="A146" s="40"/>
      <c r="B146" s="11"/>
      <c r="C146" s="12"/>
      <c r="D146" s="12"/>
      <c r="E146" s="13"/>
      <c r="F146" s="78"/>
    </row>
    <row r="147" spans="1:6" ht="3" customHeight="1">
      <c r="A147" s="40"/>
      <c r="B147" s="11"/>
      <c r="C147" s="12"/>
      <c r="D147" s="12"/>
      <c r="E147" s="13"/>
      <c r="F147" s="78"/>
    </row>
    <row r="148" spans="1:6" ht="3" customHeight="1">
      <c r="A148" s="40"/>
      <c r="B148" s="11"/>
      <c r="C148" s="12"/>
      <c r="D148" s="12"/>
      <c r="E148" s="13"/>
      <c r="F148" s="78"/>
    </row>
    <row r="149" spans="1:6" ht="3" customHeight="1">
      <c r="A149" s="40"/>
      <c r="B149" s="11"/>
      <c r="C149" s="12"/>
      <c r="D149" s="12"/>
      <c r="E149" s="13"/>
      <c r="F149" s="78"/>
    </row>
    <row r="150" spans="1:6" ht="3" customHeight="1">
      <c r="A150" s="40"/>
      <c r="B150" s="11"/>
      <c r="C150" s="12"/>
      <c r="D150" s="12"/>
      <c r="E150" s="13"/>
      <c r="F150" s="78"/>
    </row>
    <row r="151" spans="1:6" ht="3" customHeight="1">
      <c r="A151" s="40"/>
      <c r="B151" s="11"/>
      <c r="C151" s="12"/>
      <c r="D151" s="12"/>
      <c r="E151" s="13"/>
      <c r="F151" s="78"/>
    </row>
    <row r="152" spans="1:6" ht="3" customHeight="1">
      <c r="A152" s="40"/>
      <c r="B152" s="11"/>
      <c r="C152" s="12"/>
      <c r="D152" s="12"/>
      <c r="E152" s="13"/>
      <c r="F152" s="78"/>
    </row>
    <row r="153" spans="1:6" ht="3" customHeight="1">
      <c r="A153" s="40"/>
      <c r="B153" s="11"/>
      <c r="C153" s="12"/>
      <c r="D153" s="12"/>
      <c r="E153" s="13"/>
      <c r="F153" s="78"/>
    </row>
    <row r="154" spans="1:6" ht="3" customHeight="1">
      <c r="A154" s="40"/>
      <c r="B154" s="11"/>
      <c r="C154" s="12"/>
      <c r="D154" s="12"/>
      <c r="E154" s="13"/>
      <c r="F154" s="78"/>
    </row>
    <row r="155" spans="1:6" ht="3" customHeight="1">
      <c r="A155" s="40"/>
      <c r="B155" s="11"/>
      <c r="C155" s="12"/>
      <c r="D155" s="12"/>
      <c r="E155" s="13"/>
      <c r="F155" s="78"/>
    </row>
    <row r="156" spans="1:6" ht="3" customHeight="1">
      <c r="A156" s="40"/>
      <c r="B156" s="11"/>
      <c r="C156" s="12"/>
      <c r="D156" s="12"/>
      <c r="E156" s="13"/>
      <c r="F156" s="78"/>
    </row>
    <row r="157" spans="1:6" ht="3" customHeight="1">
      <c r="A157" s="40"/>
      <c r="B157" s="11"/>
      <c r="C157" s="12"/>
      <c r="D157" s="12"/>
      <c r="E157" s="13"/>
      <c r="F157" s="78"/>
    </row>
    <row r="158" spans="1:6" ht="3" customHeight="1">
      <c r="A158" s="40"/>
      <c r="B158" s="11"/>
      <c r="C158" s="12"/>
      <c r="D158" s="12"/>
      <c r="E158" s="13"/>
      <c r="F158" s="78"/>
    </row>
    <row r="159" spans="1:6" ht="3" customHeight="1">
      <c r="A159" s="40"/>
      <c r="B159" s="11"/>
      <c r="C159" s="12"/>
      <c r="D159" s="12"/>
      <c r="E159" s="13"/>
      <c r="F159" s="78"/>
    </row>
    <row r="160" spans="1:6" ht="3" customHeight="1">
      <c r="A160" s="40"/>
      <c r="B160" s="11"/>
      <c r="C160" s="12"/>
      <c r="D160" s="12"/>
      <c r="E160" s="13"/>
      <c r="F160" s="78"/>
    </row>
    <row r="161" spans="1:6" ht="3" customHeight="1">
      <c r="A161" s="40"/>
      <c r="B161" s="11"/>
      <c r="C161" s="12"/>
      <c r="D161" s="12"/>
      <c r="E161" s="13"/>
      <c r="F161" s="78"/>
    </row>
    <row r="162" spans="1:6" ht="3" customHeight="1">
      <c r="A162" s="40"/>
      <c r="B162" s="11"/>
      <c r="C162" s="12"/>
      <c r="D162" s="12"/>
      <c r="E162" s="13"/>
      <c r="F162" s="78"/>
    </row>
    <row r="163" spans="1:6" ht="3" customHeight="1">
      <c r="A163" s="40"/>
      <c r="B163" s="11"/>
      <c r="C163" s="12"/>
      <c r="D163" s="12"/>
      <c r="E163" s="13"/>
      <c r="F163" s="78"/>
    </row>
    <row r="164" spans="1:6" ht="3" customHeight="1">
      <c r="A164" s="40"/>
      <c r="B164" s="11"/>
      <c r="C164" s="12"/>
      <c r="D164" s="12"/>
      <c r="E164" s="13"/>
      <c r="F164" s="78"/>
    </row>
    <row r="165" spans="1:6" ht="3" customHeight="1">
      <c r="A165" s="40"/>
      <c r="B165" s="11"/>
      <c r="C165" s="12"/>
      <c r="D165" s="12"/>
      <c r="E165" s="13"/>
      <c r="F165" s="78"/>
    </row>
    <row r="166" spans="1:6" ht="3" customHeight="1">
      <c r="A166" s="40"/>
      <c r="B166" s="11"/>
      <c r="C166" s="12"/>
      <c r="D166" s="12"/>
      <c r="E166" s="13"/>
      <c r="F166" s="78"/>
    </row>
    <row r="167" spans="1:6" ht="3" customHeight="1">
      <c r="A167" s="40"/>
      <c r="B167" s="11"/>
      <c r="C167" s="12"/>
      <c r="D167" s="12"/>
      <c r="E167" s="13"/>
      <c r="F167" s="78"/>
    </row>
    <row r="168" spans="1:6" ht="3" customHeight="1">
      <c r="A168" s="40"/>
      <c r="B168" s="11"/>
      <c r="C168" s="12"/>
      <c r="D168" s="12"/>
      <c r="E168" s="13"/>
      <c r="F168" s="78"/>
    </row>
    <row r="169" spans="1:6" ht="3" customHeight="1">
      <c r="A169" s="40"/>
      <c r="B169" s="11"/>
      <c r="C169" s="12"/>
      <c r="D169" s="12"/>
      <c r="E169" s="13"/>
      <c r="F169" s="78"/>
    </row>
    <row r="170" spans="1:6" ht="3" customHeight="1">
      <c r="A170" s="40"/>
      <c r="B170" s="11"/>
      <c r="C170" s="12"/>
      <c r="D170" s="12"/>
      <c r="E170" s="13"/>
      <c r="F170" s="78"/>
    </row>
    <row r="171" spans="1:6" ht="3" customHeight="1">
      <c r="A171" s="40"/>
      <c r="B171" s="11"/>
      <c r="C171" s="12"/>
      <c r="D171" s="12"/>
      <c r="E171" s="13"/>
      <c r="F171" s="78"/>
    </row>
    <row r="172" spans="1:6" ht="3" customHeight="1">
      <c r="A172" s="40"/>
      <c r="B172" s="11"/>
      <c r="C172" s="12"/>
      <c r="D172" s="12"/>
      <c r="E172" s="13"/>
      <c r="F172" s="78"/>
    </row>
    <row r="173" spans="1:6" ht="3" customHeight="1">
      <c r="A173" s="40"/>
      <c r="B173" s="11"/>
      <c r="C173" s="12"/>
      <c r="D173" s="12"/>
      <c r="E173" s="13"/>
      <c r="F173" s="78"/>
    </row>
    <row r="174" spans="1:6" ht="3" customHeight="1">
      <c r="A174" s="40"/>
      <c r="B174" s="11"/>
      <c r="C174" s="12"/>
      <c r="D174" s="12"/>
      <c r="E174" s="13"/>
      <c r="F174" s="78"/>
    </row>
    <row r="175" spans="1:6" ht="3" customHeight="1">
      <c r="A175" s="40"/>
      <c r="B175" s="11"/>
      <c r="C175" s="12"/>
      <c r="D175" s="12"/>
      <c r="E175" s="13"/>
      <c r="F175" s="78"/>
    </row>
    <row r="176" spans="1:6" ht="3" customHeight="1">
      <c r="A176" s="40"/>
      <c r="B176" s="11"/>
      <c r="C176" s="12"/>
      <c r="D176" s="12"/>
      <c r="E176" s="13"/>
      <c r="F176" s="78"/>
    </row>
    <row r="177" spans="1:6" ht="3" customHeight="1">
      <c r="A177" s="40"/>
      <c r="B177" s="11"/>
      <c r="C177" s="12"/>
      <c r="D177" s="12"/>
      <c r="E177" s="13"/>
      <c r="F177" s="78"/>
    </row>
    <row r="178" spans="1:6" ht="3" customHeight="1">
      <c r="A178" s="40"/>
      <c r="B178" s="11"/>
      <c r="C178" s="12"/>
      <c r="D178" s="12"/>
      <c r="E178" s="13"/>
      <c r="F178" s="78"/>
    </row>
    <row r="179" spans="1:6" ht="3" customHeight="1">
      <c r="A179" s="40"/>
      <c r="B179" s="11"/>
      <c r="C179" s="12"/>
      <c r="D179" s="12"/>
      <c r="E179" s="13"/>
      <c r="F179" s="78"/>
    </row>
    <row r="180" spans="1:6" ht="3" customHeight="1">
      <c r="A180" s="40"/>
      <c r="B180" s="11"/>
      <c r="C180" s="12"/>
      <c r="D180" s="12"/>
      <c r="E180" s="13"/>
      <c r="F180" s="78"/>
    </row>
    <row r="181" spans="1:6" ht="3" customHeight="1">
      <c r="A181" s="40"/>
      <c r="B181" s="11"/>
      <c r="C181" s="12"/>
      <c r="D181" s="12"/>
      <c r="E181" s="13"/>
      <c r="F181" s="78"/>
    </row>
    <row r="182" spans="1:6" ht="3" customHeight="1">
      <c r="A182" s="40"/>
      <c r="B182" s="11"/>
      <c r="C182" s="12"/>
      <c r="D182" s="12"/>
      <c r="E182" s="13"/>
      <c r="F182" s="78"/>
    </row>
    <row r="183" spans="1:6" ht="3" customHeight="1">
      <c r="A183" s="40"/>
      <c r="B183" s="11"/>
      <c r="C183" s="12"/>
      <c r="D183" s="12"/>
      <c r="E183" s="13"/>
      <c r="F183" s="78"/>
    </row>
    <row r="184" spans="1:6" ht="3" customHeight="1">
      <c r="A184" s="40"/>
      <c r="B184" s="11"/>
      <c r="C184" s="12"/>
      <c r="D184" s="12"/>
      <c r="E184" s="13"/>
      <c r="F184" s="78"/>
    </row>
    <row r="185" spans="1:6" ht="3" customHeight="1">
      <c r="A185" s="40"/>
      <c r="B185" s="11"/>
      <c r="C185" s="12"/>
      <c r="D185" s="12"/>
      <c r="E185" s="13"/>
      <c r="F185" s="78"/>
    </row>
    <row r="186" spans="1:6" ht="3" customHeight="1">
      <c r="A186" s="40"/>
      <c r="B186" s="11"/>
      <c r="C186" s="12"/>
      <c r="D186" s="12"/>
      <c r="E186" s="13"/>
      <c r="F186" s="78"/>
    </row>
    <row r="187" spans="1:6" ht="3" customHeight="1">
      <c r="A187" s="40"/>
      <c r="B187" s="11"/>
      <c r="C187" s="12"/>
      <c r="D187" s="12"/>
      <c r="E187" s="13"/>
      <c r="F187" s="78"/>
    </row>
    <row r="188" spans="1:6" ht="3" customHeight="1">
      <c r="A188" s="40"/>
      <c r="B188" s="11"/>
      <c r="C188" s="12"/>
      <c r="D188" s="12"/>
      <c r="E188" s="13"/>
      <c r="F188" s="78"/>
    </row>
    <row r="189" spans="1:6" ht="3" customHeight="1">
      <c r="A189" s="40"/>
      <c r="B189" s="11"/>
      <c r="C189" s="12"/>
      <c r="D189" s="12"/>
      <c r="E189" s="13"/>
      <c r="F189" s="78"/>
    </row>
    <row r="190" spans="1:6" ht="3" customHeight="1">
      <c r="A190" s="40"/>
      <c r="B190" s="11"/>
      <c r="C190" s="12"/>
      <c r="D190" s="12"/>
      <c r="E190" s="13"/>
      <c r="F190" s="78"/>
    </row>
    <row r="191" spans="1:6" ht="3" customHeight="1">
      <c r="A191" s="40"/>
      <c r="B191" s="11"/>
      <c r="C191" s="12"/>
      <c r="D191" s="12"/>
      <c r="E191" s="13"/>
      <c r="F191" s="78"/>
    </row>
    <row r="192" spans="1:6" ht="3" customHeight="1">
      <c r="A192" s="40"/>
      <c r="B192" s="11"/>
      <c r="C192" s="12"/>
      <c r="D192" s="12"/>
      <c r="E192" s="13"/>
      <c r="F192" s="78"/>
    </row>
    <row r="193" spans="1:6" ht="3" customHeight="1">
      <c r="A193" s="40"/>
      <c r="B193" s="11"/>
      <c r="C193" s="12"/>
      <c r="D193" s="12"/>
      <c r="E193" s="13"/>
      <c r="F193" s="78"/>
    </row>
    <row r="194" spans="1:6" ht="3" customHeight="1">
      <c r="A194" s="40"/>
      <c r="B194" s="11"/>
      <c r="C194" s="12"/>
      <c r="D194" s="12"/>
      <c r="E194" s="13"/>
      <c r="F194" s="78"/>
    </row>
    <row r="195" spans="1:6" ht="3" customHeight="1">
      <c r="A195" s="40"/>
      <c r="B195" s="11"/>
      <c r="C195" s="12"/>
      <c r="D195" s="12"/>
      <c r="E195" s="13"/>
      <c r="F195" s="78"/>
    </row>
    <row r="196" spans="1:6" ht="3" customHeight="1">
      <c r="A196" s="40"/>
      <c r="B196" s="11"/>
      <c r="C196" s="12"/>
      <c r="D196" s="12"/>
      <c r="E196" s="13"/>
      <c r="F196" s="78"/>
    </row>
    <row r="197" spans="1:6" ht="3" customHeight="1" thickBot="1">
      <c r="A197" s="40"/>
      <c r="B197" s="11"/>
      <c r="C197" s="12"/>
      <c r="D197" s="12"/>
      <c r="E197" s="13"/>
      <c r="F197" s="78"/>
    </row>
    <row r="198" spans="1:7" s="6" customFormat="1" ht="34.5" customHeight="1" thickBot="1">
      <c r="A198" s="19">
        <v>1500</v>
      </c>
      <c r="B198" s="20" t="s">
        <v>100</v>
      </c>
      <c r="C198" s="21"/>
      <c r="D198" s="22"/>
      <c r="E198" s="24"/>
      <c r="F198" s="82"/>
      <c r="G198" s="5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47" useFirstPageNumber="1" horizontalDpi="600" verticalDpi="600" orientation="portrait" paperSize="9" scale="70" r:id="rId1"/>
  <headerFooter alignWithMargins="0">
    <oddHeader>&amp;CC.&amp;P</oddHeader>
    <oddFooter>&amp;L &amp;8&amp;F&amp;R&amp;10C2.2
Bill of Quantities</oddFooter>
  </headerFooter>
  <rowBreaks count="1" manualBreakCount="1">
    <brk id="23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="85" zoomScaleNormal="85" zoomScaleSheetLayoutView="100" zoomScalePageLayoutView="0" workbookViewId="0" topLeftCell="A1">
      <selection activeCell="J24" sqref="J24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1.140625" style="27" customWidth="1"/>
    <col min="4" max="4" width="22.421875" style="27" customWidth="1"/>
    <col min="5" max="5" width="15.140625" style="1" customWidth="1"/>
    <col min="6" max="6" width="16.00390625" style="2" bestFit="1" customWidth="1"/>
    <col min="7" max="7" width="28.28125" style="2" customWidth="1"/>
    <col min="8" max="8" width="12.421875" style="2" bestFit="1" customWidth="1"/>
    <col min="9" max="9" width="22.7109375" style="2" customWidth="1"/>
    <col min="10" max="10" width="9.28125" style="2" bestFit="1" customWidth="1"/>
    <col min="11" max="11" width="11.7109375" style="2" customWidth="1"/>
    <col min="12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17" t="s">
        <v>64</v>
      </c>
      <c r="E1" s="217" t="s">
        <v>384</v>
      </c>
      <c r="F1" s="217" t="s">
        <v>57</v>
      </c>
    </row>
    <row r="2" spans="1:6" ht="13.5" customHeight="1">
      <c r="A2" s="218"/>
      <c r="B2" s="218"/>
      <c r="C2" s="218"/>
      <c r="D2" s="220"/>
      <c r="E2" s="220"/>
      <c r="F2" s="220"/>
    </row>
    <row r="3" spans="1:6" s="6" customFormat="1" ht="13.5" customHeight="1" thickBot="1">
      <c r="A3" s="219"/>
      <c r="B3" s="219"/>
      <c r="C3" s="219"/>
      <c r="D3" s="221"/>
      <c r="E3" s="221"/>
      <c r="F3" s="221"/>
    </row>
    <row r="4" spans="1:6" ht="6.75" customHeight="1">
      <c r="A4" s="12"/>
      <c r="B4" s="14"/>
      <c r="C4" s="12"/>
      <c r="D4" s="12"/>
      <c r="E4" s="98"/>
      <c r="F4" s="14"/>
    </row>
    <row r="5" spans="1:6" ht="25.5">
      <c r="A5" s="10" t="s">
        <v>148</v>
      </c>
      <c r="B5" s="11" t="s">
        <v>42</v>
      </c>
      <c r="C5" s="12"/>
      <c r="D5" s="12"/>
      <c r="E5" s="98"/>
      <c r="F5" s="134"/>
    </row>
    <row r="6" spans="1:6" ht="15" customHeight="1">
      <c r="A6" s="10"/>
      <c r="B6" s="11"/>
      <c r="C6" s="12" t="s">
        <v>130</v>
      </c>
      <c r="D6" s="12"/>
      <c r="E6" s="13"/>
      <c r="F6" s="134"/>
    </row>
    <row r="7" spans="1:6" ht="15.75" customHeight="1">
      <c r="A7" s="12"/>
      <c r="B7" s="14"/>
      <c r="C7" s="12"/>
      <c r="D7" s="12"/>
      <c r="E7" s="13"/>
      <c r="F7" s="134"/>
    </row>
    <row r="8" spans="1:6" ht="15.75" customHeight="1">
      <c r="A8" s="12" t="s">
        <v>149</v>
      </c>
      <c r="B8" s="11" t="s">
        <v>150</v>
      </c>
      <c r="C8" s="12" t="s">
        <v>151</v>
      </c>
      <c r="D8" s="12">
        <f>(2400*6)/10000</f>
        <v>1.44</v>
      </c>
      <c r="E8" s="13"/>
      <c r="F8" s="135"/>
    </row>
    <row r="9" spans="1:6" ht="15.75" customHeight="1">
      <c r="A9" s="38"/>
      <c r="B9" s="14"/>
      <c r="C9" s="12"/>
      <c r="D9" s="12"/>
      <c r="E9" s="13"/>
      <c r="F9" s="134"/>
    </row>
    <row r="10" spans="1:6" ht="16.5" customHeight="1">
      <c r="A10" s="12" t="s">
        <v>152</v>
      </c>
      <c r="B10" s="11" t="s">
        <v>153</v>
      </c>
      <c r="C10" s="12" t="s">
        <v>130</v>
      </c>
      <c r="D10" s="12"/>
      <c r="E10" s="98"/>
      <c r="F10" s="134"/>
    </row>
    <row r="11" spans="1:6" ht="12.75">
      <c r="A11" s="12"/>
      <c r="B11" s="14"/>
      <c r="C11" s="12"/>
      <c r="D11" s="12"/>
      <c r="E11" s="13"/>
      <c r="F11" s="134"/>
    </row>
    <row r="12" spans="1:6" ht="15.75" customHeight="1">
      <c r="A12" s="12" t="s">
        <v>130</v>
      </c>
      <c r="B12" s="14" t="s">
        <v>154</v>
      </c>
      <c r="C12" s="12" t="s">
        <v>86</v>
      </c>
      <c r="D12" s="12">
        <v>5</v>
      </c>
      <c r="E12" s="13"/>
      <c r="F12" s="134"/>
    </row>
    <row r="13" spans="1:6" ht="15.75" customHeight="1">
      <c r="A13" s="12"/>
      <c r="B13" s="14"/>
      <c r="C13" s="12"/>
      <c r="D13" s="12"/>
      <c r="E13" s="13"/>
      <c r="F13" s="134"/>
    </row>
    <row r="14" spans="1:6" ht="15.75" customHeight="1">
      <c r="A14" s="12" t="s">
        <v>130</v>
      </c>
      <c r="B14" s="14" t="s">
        <v>155</v>
      </c>
      <c r="C14" s="12" t="s">
        <v>86</v>
      </c>
      <c r="D14" s="12">
        <v>5</v>
      </c>
      <c r="E14" s="13"/>
      <c r="F14" s="134"/>
    </row>
    <row r="15" spans="1:6" ht="15.75" customHeight="1">
      <c r="A15" s="12"/>
      <c r="B15" s="14"/>
      <c r="C15" s="12"/>
      <c r="D15" s="12"/>
      <c r="E15" s="13"/>
      <c r="F15" s="134"/>
    </row>
    <row r="16" spans="1:6" ht="15" customHeight="1">
      <c r="A16" s="12" t="s">
        <v>156</v>
      </c>
      <c r="B16" s="11" t="s">
        <v>157</v>
      </c>
      <c r="C16" s="12" t="s">
        <v>158</v>
      </c>
      <c r="D16" s="12">
        <v>5</v>
      </c>
      <c r="E16" s="13"/>
      <c r="F16" s="134"/>
    </row>
    <row r="17" spans="1:6" ht="12.75">
      <c r="A17" s="12"/>
      <c r="B17" s="14"/>
      <c r="C17" s="62"/>
      <c r="D17" s="12"/>
      <c r="E17" s="13"/>
      <c r="F17" s="134"/>
    </row>
    <row r="18" spans="1:6" ht="22.5" customHeight="1">
      <c r="A18" s="10" t="s">
        <v>159</v>
      </c>
      <c r="B18" s="11" t="s">
        <v>160</v>
      </c>
      <c r="C18" s="12" t="s">
        <v>130</v>
      </c>
      <c r="D18" s="12"/>
      <c r="E18" s="13"/>
      <c r="F18" s="134"/>
    </row>
    <row r="19" spans="1:6" ht="12.75">
      <c r="A19" s="12"/>
      <c r="B19" s="14"/>
      <c r="C19" s="12"/>
      <c r="D19" s="12"/>
      <c r="E19" s="13"/>
      <c r="F19" s="134"/>
    </row>
    <row r="20" spans="1:6" ht="25.5">
      <c r="A20" s="12" t="s">
        <v>130</v>
      </c>
      <c r="B20" s="14" t="s">
        <v>161</v>
      </c>
      <c r="C20" s="12" t="s">
        <v>162</v>
      </c>
      <c r="D20" s="15">
        <v>5</v>
      </c>
      <c r="E20" s="13"/>
      <c r="F20" s="134"/>
    </row>
    <row r="21" spans="1:6" ht="6.75" customHeight="1">
      <c r="A21" s="12"/>
      <c r="B21" s="14"/>
      <c r="C21" s="12"/>
      <c r="D21" s="12"/>
      <c r="E21" s="13"/>
      <c r="F21" s="134"/>
    </row>
    <row r="22" spans="1:6" ht="15" customHeight="1">
      <c r="A22" s="40"/>
      <c r="B22" s="14"/>
      <c r="C22" s="12"/>
      <c r="D22" s="12"/>
      <c r="E22" s="98"/>
      <c r="F22" s="134"/>
    </row>
    <row r="23" spans="1:6" ht="19.5" customHeight="1">
      <c r="A23" s="40"/>
      <c r="B23" s="14" t="s">
        <v>163</v>
      </c>
      <c r="C23" s="12"/>
      <c r="D23" s="12"/>
      <c r="E23" s="98"/>
      <c r="F23" s="134"/>
    </row>
    <row r="24" spans="1:6" s="114" customFormat="1" ht="24" customHeight="1">
      <c r="A24" s="111" t="s">
        <v>166</v>
      </c>
      <c r="B24" s="112" t="s">
        <v>164</v>
      </c>
      <c r="C24" s="113" t="s">
        <v>165</v>
      </c>
      <c r="D24" s="113">
        <v>350</v>
      </c>
      <c r="E24" s="129"/>
      <c r="F24" s="136"/>
    </row>
    <row r="25" spans="1:6" s="114" customFormat="1" ht="24" customHeight="1">
      <c r="A25" s="111"/>
      <c r="B25" s="112"/>
      <c r="C25" s="113"/>
      <c r="D25" s="113"/>
      <c r="E25" s="129"/>
      <c r="F25" s="136"/>
    </row>
    <row r="26" spans="1:6" s="114" customFormat="1" ht="24" customHeight="1">
      <c r="A26" s="111"/>
      <c r="B26" s="112"/>
      <c r="C26" s="113"/>
      <c r="D26" s="113"/>
      <c r="E26" s="129"/>
      <c r="F26" s="136"/>
    </row>
    <row r="27" spans="1:6" s="114" customFormat="1" ht="24" customHeight="1">
      <c r="A27" s="111"/>
      <c r="B27" s="112"/>
      <c r="C27" s="113"/>
      <c r="D27" s="113"/>
      <c r="E27" s="129"/>
      <c r="F27" s="136"/>
    </row>
    <row r="28" spans="1:6" s="114" customFormat="1" ht="24" customHeight="1">
      <c r="A28" s="111"/>
      <c r="B28" s="112"/>
      <c r="C28" s="113"/>
      <c r="D28" s="113"/>
      <c r="E28" s="129"/>
      <c r="F28" s="136"/>
    </row>
    <row r="29" spans="1:6" s="114" customFormat="1" ht="24" customHeight="1">
      <c r="A29" s="111"/>
      <c r="B29" s="112"/>
      <c r="C29" s="113"/>
      <c r="D29" s="113"/>
      <c r="E29" s="129"/>
      <c r="F29" s="136"/>
    </row>
    <row r="30" spans="1:6" s="114" customFormat="1" ht="24" customHeight="1">
      <c r="A30" s="111"/>
      <c r="B30" s="112"/>
      <c r="C30" s="113"/>
      <c r="D30" s="113"/>
      <c r="E30" s="129"/>
      <c r="F30" s="136"/>
    </row>
    <row r="31" spans="1:6" s="114" customFormat="1" ht="24" customHeight="1">
      <c r="A31" s="111"/>
      <c r="B31" s="112"/>
      <c r="C31" s="113"/>
      <c r="D31" s="113"/>
      <c r="E31" s="129"/>
      <c r="F31" s="136"/>
    </row>
    <row r="32" spans="1:6" s="114" customFormat="1" ht="24" customHeight="1">
      <c r="A32" s="111"/>
      <c r="B32" s="112"/>
      <c r="C32" s="113"/>
      <c r="D32" s="113"/>
      <c r="E32" s="129"/>
      <c r="F32" s="136"/>
    </row>
    <row r="33" spans="1:6" s="114" customFormat="1" ht="24" customHeight="1">
      <c r="A33" s="111"/>
      <c r="B33" s="112"/>
      <c r="C33" s="113"/>
      <c r="D33" s="113"/>
      <c r="E33" s="129"/>
      <c r="F33" s="136"/>
    </row>
    <row r="34" spans="1:6" s="114" customFormat="1" ht="24" customHeight="1">
      <c r="A34" s="111"/>
      <c r="B34" s="112"/>
      <c r="C34" s="113"/>
      <c r="D34" s="113"/>
      <c r="E34" s="129"/>
      <c r="F34" s="136"/>
    </row>
    <row r="35" spans="1:6" s="114" customFormat="1" ht="24" customHeight="1">
      <c r="A35" s="111"/>
      <c r="B35" s="112"/>
      <c r="C35" s="113"/>
      <c r="D35" s="113"/>
      <c r="E35" s="129"/>
      <c r="F35" s="136"/>
    </row>
    <row r="36" spans="1:6" ht="21" customHeight="1">
      <c r="A36" s="40"/>
      <c r="B36" s="14"/>
      <c r="C36" s="12"/>
      <c r="D36" s="12"/>
      <c r="E36" s="98"/>
      <c r="F36" s="134"/>
    </row>
    <row r="37" spans="1:6" ht="21" customHeight="1">
      <c r="A37" s="40"/>
      <c r="B37" s="14"/>
      <c r="C37" s="12"/>
      <c r="D37" s="12"/>
      <c r="E37" s="98"/>
      <c r="F37" s="134"/>
    </row>
    <row r="38" spans="1:6" ht="21" customHeight="1">
      <c r="A38" s="40"/>
      <c r="B38" s="14"/>
      <c r="C38" s="12"/>
      <c r="D38" s="12"/>
      <c r="E38" s="98"/>
      <c r="F38" s="134"/>
    </row>
    <row r="39" spans="1:6" ht="36" customHeight="1">
      <c r="A39" s="40"/>
      <c r="B39" s="14"/>
      <c r="C39" s="12"/>
      <c r="D39" s="12"/>
      <c r="E39" s="98"/>
      <c r="F39" s="134"/>
    </row>
    <row r="40" spans="1:6" ht="21.75" customHeight="1">
      <c r="A40" s="40"/>
      <c r="B40" s="14"/>
      <c r="C40" s="12"/>
      <c r="D40" s="12"/>
      <c r="E40" s="98"/>
      <c r="F40" s="134"/>
    </row>
    <row r="41" spans="1:6" ht="24" customHeight="1">
      <c r="A41" s="40"/>
      <c r="B41" s="14"/>
      <c r="C41" s="12"/>
      <c r="D41" s="12"/>
      <c r="E41" s="98"/>
      <c r="F41" s="134"/>
    </row>
    <row r="42" spans="1:6" ht="52.5" customHeight="1">
      <c r="A42" s="40"/>
      <c r="B42" s="14"/>
      <c r="C42" s="12"/>
      <c r="D42" s="12"/>
      <c r="E42" s="98"/>
      <c r="F42" s="134"/>
    </row>
    <row r="43" spans="1:6" ht="21.75" customHeight="1">
      <c r="A43" s="40"/>
      <c r="B43" s="11"/>
      <c r="C43" s="12"/>
      <c r="D43" s="12"/>
      <c r="E43" s="98"/>
      <c r="F43" s="134"/>
    </row>
    <row r="44" spans="1:6" ht="21.75" customHeight="1">
      <c r="A44" s="40"/>
      <c r="B44" s="11"/>
      <c r="C44" s="12"/>
      <c r="D44" s="12"/>
      <c r="E44" s="98"/>
      <c r="F44" s="134"/>
    </row>
    <row r="45" spans="1:6" ht="21.75" customHeight="1">
      <c r="A45" s="40"/>
      <c r="B45" s="11"/>
      <c r="C45" s="12"/>
      <c r="D45" s="12"/>
      <c r="E45" s="98"/>
      <c r="F45" s="134"/>
    </row>
    <row r="46" spans="1:6" ht="21.75" customHeight="1">
      <c r="A46" s="40"/>
      <c r="B46" s="11"/>
      <c r="C46" s="12"/>
      <c r="D46" s="12"/>
      <c r="E46" s="98"/>
      <c r="F46" s="134"/>
    </row>
    <row r="47" spans="1:6" ht="21.75" customHeight="1">
      <c r="A47" s="40"/>
      <c r="B47" s="11"/>
      <c r="C47" s="12"/>
      <c r="D47" s="12"/>
      <c r="E47" s="98"/>
      <c r="F47" s="134"/>
    </row>
    <row r="48" spans="1:6" ht="21.75" customHeight="1">
      <c r="A48" s="40"/>
      <c r="B48" s="11"/>
      <c r="C48" s="12"/>
      <c r="D48" s="12"/>
      <c r="E48" s="98"/>
      <c r="F48" s="134"/>
    </row>
    <row r="49" spans="1:6" ht="21.75" customHeight="1">
      <c r="A49" s="40"/>
      <c r="B49" s="11"/>
      <c r="C49" s="12"/>
      <c r="D49" s="12"/>
      <c r="E49" s="98"/>
      <c r="F49" s="134"/>
    </row>
    <row r="50" spans="1:6" ht="21.75" customHeight="1">
      <c r="A50" s="40"/>
      <c r="B50" s="11"/>
      <c r="C50" s="12"/>
      <c r="D50" s="12"/>
      <c r="E50" s="98"/>
      <c r="F50" s="134"/>
    </row>
    <row r="51" spans="1:6" ht="21.75" customHeight="1">
      <c r="A51" s="40"/>
      <c r="B51" s="11"/>
      <c r="C51" s="12"/>
      <c r="D51" s="12"/>
      <c r="E51" s="98"/>
      <c r="F51" s="134"/>
    </row>
    <row r="52" spans="1:6" ht="21.75" customHeight="1">
      <c r="A52" s="40"/>
      <c r="B52" s="11"/>
      <c r="C52" s="12"/>
      <c r="D52" s="12"/>
      <c r="E52" s="98"/>
      <c r="F52" s="134"/>
    </row>
    <row r="53" spans="1:6" ht="21.75" customHeight="1">
      <c r="A53" s="40"/>
      <c r="B53" s="11"/>
      <c r="C53" s="12"/>
      <c r="D53" s="12"/>
      <c r="E53" s="98"/>
      <c r="F53" s="134"/>
    </row>
    <row r="54" spans="1:6" ht="21.75" customHeight="1">
      <c r="A54" s="40"/>
      <c r="B54" s="11"/>
      <c r="C54" s="12"/>
      <c r="D54" s="12"/>
      <c r="E54" s="98"/>
      <c r="F54" s="134"/>
    </row>
    <row r="55" spans="1:6" ht="21.75" customHeight="1">
      <c r="A55" s="40"/>
      <c r="B55" s="11"/>
      <c r="C55" s="12"/>
      <c r="D55" s="12"/>
      <c r="E55" s="98"/>
      <c r="F55" s="134"/>
    </row>
    <row r="56" spans="1:6" ht="21.75" customHeight="1">
      <c r="A56" s="40"/>
      <c r="B56" s="11"/>
      <c r="C56" s="12"/>
      <c r="D56" s="12"/>
      <c r="E56" s="98"/>
      <c r="F56" s="134"/>
    </row>
    <row r="57" spans="1:6" ht="21.75" customHeight="1">
      <c r="A57" s="40"/>
      <c r="B57" s="11"/>
      <c r="C57" s="12"/>
      <c r="D57" s="12"/>
      <c r="E57" s="98"/>
      <c r="F57" s="134"/>
    </row>
    <row r="58" spans="1:6" ht="21.75" customHeight="1">
      <c r="A58" s="40"/>
      <c r="B58" s="11"/>
      <c r="C58" s="12"/>
      <c r="D58" s="12"/>
      <c r="E58" s="98"/>
      <c r="F58" s="134"/>
    </row>
    <row r="59" spans="1:6" ht="21.75" customHeight="1">
      <c r="A59" s="40"/>
      <c r="B59" s="11"/>
      <c r="C59" s="12"/>
      <c r="D59" s="12"/>
      <c r="E59" s="98"/>
      <c r="F59" s="134"/>
    </row>
    <row r="60" spans="1:6" ht="21.75" customHeight="1">
      <c r="A60" s="40"/>
      <c r="B60" s="11"/>
      <c r="C60" s="12"/>
      <c r="D60" s="12"/>
      <c r="E60" s="98"/>
      <c r="F60" s="134"/>
    </row>
    <row r="61" spans="1:6" ht="21.75" customHeight="1">
      <c r="A61" s="40"/>
      <c r="B61" s="11"/>
      <c r="C61" s="12"/>
      <c r="D61" s="12"/>
      <c r="E61" s="98"/>
      <c r="F61" s="134"/>
    </row>
    <row r="62" spans="1:6" ht="21.75" customHeight="1">
      <c r="A62" s="40"/>
      <c r="B62" s="11"/>
      <c r="C62" s="12"/>
      <c r="D62" s="12"/>
      <c r="E62" s="98"/>
      <c r="F62" s="134"/>
    </row>
    <row r="63" spans="1:6" ht="21.75" customHeight="1">
      <c r="A63" s="40"/>
      <c r="B63" s="11"/>
      <c r="C63" s="12"/>
      <c r="D63" s="12"/>
      <c r="E63" s="98"/>
      <c r="F63" s="134"/>
    </row>
    <row r="64" spans="1:6" ht="21.75" customHeight="1">
      <c r="A64" s="40"/>
      <c r="B64" s="11"/>
      <c r="C64" s="12"/>
      <c r="D64" s="12"/>
      <c r="E64" s="98"/>
      <c r="F64" s="134"/>
    </row>
    <row r="65" spans="1:6" ht="21.75" customHeight="1">
      <c r="A65" s="40"/>
      <c r="B65" s="11"/>
      <c r="C65" s="12"/>
      <c r="D65" s="12"/>
      <c r="E65" s="98"/>
      <c r="F65" s="134"/>
    </row>
    <row r="66" spans="1:6" ht="13.5" customHeight="1" thickBot="1">
      <c r="A66" s="40"/>
      <c r="B66" s="14"/>
      <c r="C66" s="12"/>
      <c r="D66" s="12"/>
      <c r="E66" s="98"/>
      <c r="F66" s="134"/>
    </row>
    <row r="67" spans="1:6" s="6" customFormat="1" ht="36" customHeight="1" thickBot="1">
      <c r="A67" s="19">
        <v>1700</v>
      </c>
      <c r="B67" s="20" t="s">
        <v>100</v>
      </c>
      <c r="C67" s="21"/>
      <c r="D67" s="22"/>
      <c r="E67" s="179"/>
      <c r="F67" s="137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47" useFirstPageNumber="1" fitToHeight="1" fitToWidth="1" horizontalDpi="600" verticalDpi="600" orientation="portrait" paperSize="9" scale="52" r:id="rId1"/>
  <headerFooter alignWithMargins="0">
    <oddHeader>&amp;CC.&amp;P</oddHeader>
    <oddFooter>&amp;L &amp;8&amp;F&amp;R&amp;10C2.2
Bill of Quantities</oddFooter>
  </headerFooter>
  <rowBreaks count="1" manualBreakCount="1"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="115" zoomScaleNormal="115" zoomScaleSheetLayoutView="100" zoomScalePageLayoutView="0" workbookViewId="0" topLeftCell="A64">
      <selection activeCell="A1" sqref="A1:F63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7109375" style="28" customWidth="1"/>
    <col min="6" max="6" width="15.140625" style="83" customWidth="1"/>
    <col min="7" max="7" width="16.00390625" style="2" bestFit="1" customWidth="1"/>
    <col min="8" max="8" width="28.28125" style="2" customWidth="1"/>
    <col min="9" max="9" width="12.421875" style="2" bestFit="1" customWidth="1"/>
    <col min="10" max="10" width="22.7109375" style="2" customWidth="1"/>
    <col min="11" max="11" width="9.28125" style="2" bestFit="1" customWidth="1"/>
    <col min="12" max="12" width="11.7109375" style="2" customWidth="1"/>
    <col min="13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17" t="s">
        <v>64</v>
      </c>
      <c r="E1" s="222" t="s">
        <v>65</v>
      </c>
      <c r="F1" s="214" t="s">
        <v>57</v>
      </c>
    </row>
    <row r="2" spans="1:6" ht="13.5" customHeight="1">
      <c r="A2" s="218"/>
      <c r="B2" s="218"/>
      <c r="C2" s="218"/>
      <c r="D2" s="220"/>
      <c r="E2" s="220"/>
      <c r="F2" s="215"/>
    </row>
    <row r="3" spans="1:6" s="6" customFormat="1" ht="13.5" customHeight="1" thickBot="1">
      <c r="A3" s="219"/>
      <c r="B3" s="219"/>
      <c r="C3" s="219"/>
      <c r="D3" s="221"/>
      <c r="E3" s="221"/>
      <c r="F3" s="216"/>
    </row>
    <row r="4" spans="1:6" ht="6.75" customHeight="1">
      <c r="A4" s="12"/>
      <c r="B4" s="14"/>
      <c r="C4" s="12"/>
      <c r="D4" s="12"/>
      <c r="E4" s="13"/>
      <c r="F4" s="78"/>
    </row>
    <row r="5" spans="1:6" ht="25.5">
      <c r="A5" s="10" t="s">
        <v>401</v>
      </c>
      <c r="B5" s="72" t="s">
        <v>43</v>
      </c>
      <c r="C5" s="12"/>
      <c r="D5" s="12"/>
      <c r="E5" s="13"/>
      <c r="F5" s="78"/>
    </row>
    <row r="6" spans="1:6" ht="12.75">
      <c r="A6" s="10"/>
      <c r="B6" s="138"/>
      <c r="C6" s="12"/>
      <c r="D6" s="12"/>
      <c r="E6" s="13"/>
      <c r="F6" s="78"/>
    </row>
    <row r="7" spans="1:6" ht="12.75">
      <c r="A7" s="34" t="s">
        <v>106</v>
      </c>
      <c r="B7" s="138" t="s">
        <v>402</v>
      </c>
      <c r="C7" s="12"/>
      <c r="D7" s="12"/>
      <c r="E7" s="13"/>
      <c r="F7" s="78"/>
    </row>
    <row r="8" spans="1:6" ht="19.5" customHeight="1">
      <c r="A8" s="10"/>
      <c r="B8" s="14"/>
      <c r="C8" s="12"/>
      <c r="D8" s="12"/>
      <c r="E8" s="13"/>
      <c r="F8" s="87"/>
    </row>
    <row r="9" spans="1:6" ht="42" customHeight="1">
      <c r="A9" s="10" t="s">
        <v>146</v>
      </c>
      <c r="B9" s="11" t="s">
        <v>129</v>
      </c>
      <c r="C9" s="12" t="s">
        <v>130</v>
      </c>
      <c r="D9" s="12"/>
      <c r="E9" s="13"/>
      <c r="F9" s="87"/>
    </row>
    <row r="10" spans="1:6" ht="15.75" customHeight="1">
      <c r="A10" s="12"/>
      <c r="B10" s="14"/>
      <c r="C10" s="12"/>
      <c r="D10" s="12"/>
      <c r="E10" s="13"/>
      <c r="F10" s="87"/>
    </row>
    <row r="11" spans="1:6" ht="15.75" customHeight="1">
      <c r="A11" s="12" t="s">
        <v>130</v>
      </c>
      <c r="B11" s="14" t="s">
        <v>131</v>
      </c>
      <c r="C11" s="12" t="s">
        <v>132</v>
      </c>
      <c r="D11" s="12">
        <v>150</v>
      </c>
      <c r="E11" s="13"/>
      <c r="F11" s="87"/>
    </row>
    <row r="12" spans="1:6" ht="15.75" customHeight="1">
      <c r="A12" s="38"/>
      <c r="B12" s="14"/>
      <c r="C12" s="12"/>
      <c r="D12" s="12"/>
      <c r="E12" s="13"/>
      <c r="F12" s="87"/>
    </row>
    <row r="13" spans="1:6" ht="16.5" customHeight="1">
      <c r="A13" s="12" t="s">
        <v>130</v>
      </c>
      <c r="B13" s="14" t="s">
        <v>133</v>
      </c>
      <c r="C13" s="12" t="s">
        <v>132</v>
      </c>
      <c r="D13" s="12">
        <v>150</v>
      </c>
      <c r="E13" s="13"/>
      <c r="F13" s="87"/>
    </row>
    <row r="14" spans="1:6" ht="12.75">
      <c r="A14" s="12"/>
      <c r="B14" s="14"/>
      <c r="C14" s="12"/>
      <c r="D14" s="12"/>
      <c r="E14" s="13"/>
      <c r="F14" s="87"/>
    </row>
    <row r="15" spans="1:6" ht="15.75" customHeight="1">
      <c r="A15" s="12" t="s">
        <v>130</v>
      </c>
      <c r="B15" s="14" t="s">
        <v>134</v>
      </c>
      <c r="C15" s="12" t="s">
        <v>132</v>
      </c>
      <c r="D15" s="12">
        <v>150</v>
      </c>
      <c r="E15" s="13"/>
      <c r="F15" s="87"/>
    </row>
    <row r="16" spans="1:6" ht="15.75" customHeight="1">
      <c r="A16" s="12"/>
      <c r="B16" s="14"/>
      <c r="C16" s="12"/>
      <c r="D16" s="12"/>
      <c r="E16" s="13"/>
      <c r="F16" s="87"/>
    </row>
    <row r="17" spans="1:6" ht="15.75" customHeight="1">
      <c r="A17" s="12" t="s">
        <v>130</v>
      </c>
      <c r="B17" s="60" t="s">
        <v>403</v>
      </c>
      <c r="C17" s="12" t="s">
        <v>132</v>
      </c>
      <c r="D17" s="12">
        <v>50</v>
      </c>
      <c r="E17" s="13"/>
      <c r="F17" s="87"/>
    </row>
    <row r="18" spans="1:6" ht="15.75" customHeight="1">
      <c r="A18" s="12"/>
      <c r="B18" s="14"/>
      <c r="C18" s="12"/>
      <c r="D18" s="12"/>
      <c r="E18" s="13"/>
      <c r="F18" s="87"/>
    </row>
    <row r="19" spans="1:6" ht="15" customHeight="1">
      <c r="A19" s="12" t="s">
        <v>130</v>
      </c>
      <c r="B19" s="14" t="s">
        <v>135</v>
      </c>
      <c r="C19" s="12" t="s">
        <v>132</v>
      </c>
      <c r="D19" s="12">
        <v>150</v>
      </c>
      <c r="E19" s="13"/>
      <c r="F19" s="87"/>
    </row>
    <row r="20" spans="1:6" ht="12.75">
      <c r="A20" s="12"/>
      <c r="B20" s="14"/>
      <c r="C20" s="62"/>
      <c r="D20" s="12"/>
      <c r="E20" s="13"/>
      <c r="F20" s="87"/>
    </row>
    <row r="21" spans="1:6" ht="22.5" customHeight="1">
      <c r="A21" s="10" t="s">
        <v>147</v>
      </c>
      <c r="B21" s="11" t="s">
        <v>136</v>
      </c>
      <c r="C21" s="12" t="s">
        <v>130</v>
      </c>
      <c r="D21" s="12"/>
      <c r="E21" s="13"/>
      <c r="F21" s="87"/>
    </row>
    <row r="22" spans="1:6" ht="12.75">
      <c r="A22" s="12"/>
      <c r="B22" s="14"/>
      <c r="C22" s="12"/>
      <c r="D22" s="12"/>
      <c r="E22" s="13"/>
      <c r="F22" s="87"/>
    </row>
    <row r="23" spans="1:6" ht="12.75">
      <c r="A23" s="12" t="s">
        <v>130</v>
      </c>
      <c r="B23" s="14" t="s">
        <v>137</v>
      </c>
      <c r="C23" s="12" t="s">
        <v>130</v>
      </c>
      <c r="D23" s="15"/>
      <c r="E23" s="16"/>
      <c r="F23" s="87"/>
    </row>
    <row r="24" spans="1:6" ht="6.75" customHeight="1">
      <c r="A24" s="12"/>
      <c r="B24" s="14"/>
      <c r="C24" s="12"/>
      <c r="D24" s="12"/>
      <c r="E24" s="13"/>
      <c r="F24" s="87"/>
    </row>
    <row r="25" spans="1:6" ht="19.5" customHeight="1">
      <c r="A25" s="39" t="s">
        <v>130</v>
      </c>
      <c r="B25" s="14" t="s">
        <v>138</v>
      </c>
      <c r="C25" s="12" t="s">
        <v>132</v>
      </c>
      <c r="D25" s="12">
        <v>50</v>
      </c>
      <c r="E25" s="13"/>
      <c r="F25" s="87"/>
    </row>
    <row r="26" spans="1:6" ht="18" customHeight="1">
      <c r="A26" s="40" t="s">
        <v>130</v>
      </c>
      <c r="B26" s="14" t="s">
        <v>139</v>
      </c>
      <c r="C26" s="12" t="s">
        <v>132</v>
      </c>
      <c r="D26" s="12">
        <v>50</v>
      </c>
      <c r="E26" s="13"/>
      <c r="F26" s="87"/>
    </row>
    <row r="27" spans="1:6" ht="13.5" customHeight="1">
      <c r="A27" s="40" t="s">
        <v>130</v>
      </c>
      <c r="B27" s="14" t="s">
        <v>140</v>
      </c>
      <c r="C27" s="12" t="s">
        <v>130</v>
      </c>
      <c r="D27" s="12"/>
      <c r="E27" s="13"/>
      <c r="F27" s="87"/>
    </row>
    <row r="28" spans="1:6" ht="6.75" customHeight="1">
      <c r="A28" s="40"/>
      <c r="B28" s="14"/>
      <c r="C28" s="12"/>
      <c r="D28" s="12"/>
      <c r="E28" s="13"/>
      <c r="F28" s="87"/>
    </row>
    <row r="29" spans="1:6" ht="13.5" customHeight="1">
      <c r="A29" s="40" t="s">
        <v>130</v>
      </c>
      <c r="B29" s="14" t="s">
        <v>141</v>
      </c>
      <c r="C29" s="12" t="s">
        <v>132</v>
      </c>
      <c r="D29" s="12">
        <v>20</v>
      </c>
      <c r="E29" s="13"/>
      <c r="F29" s="87"/>
    </row>
    <row r="30" spans="1:6" ht="6.75" customHeight="1">
      <c r="A30" s="40"/>
      <c r="B30" s="14"/>
      <c r="C30" s="12"/>
      <c r="D30" s="12"/>
      <c r="E30" s="13"/>
      <c r="F30" s="87"/>
    </row>
    <row r="31" spans="1:6" ht="12.75">
      <c r="A31" s="40" t="s">
        <v>130</v>
      </c>
      <c r="B31" s="14" t="s">
        <v>142</v>
      </c>
      <c r="C31" s="12" t="s">
        <v>132</v>
      </c>
      <c r="D31" s="12">
        <v>40</v>
      </c>
      <c r="E31" s="13"/>
      <c r="F31" s="87"/>
    </row>
    <row r="32" spans="1:6" ht="6.75" customHeight="1">
      <c r="A32" s="40"/>
      <c r="B32" s="14"/>
      <c r="C32" s="12"/>
      <c r="D32" s="12"/>
      <c r="E32" s="13"/>
      <c r="F32" s="87"/>
    </row>
    <row r="33" spans="1:6" ht="36" customHeight="1">
      <c r="A33" s="40" t="s">
        <v>130</v>
      </c>
      <c r="B33" s="14" t="s">
        <v>143</v>
      </c>
      <c r="C33" s="12" t="s">
        <v>132</v>
      </c>
      <c r="D33" s="12">
        <v>50</v>
      </c>
      <c r="E33" s="13"/>
      <c r="F33" s="87"/>
    </row>
    <row r="34" spans="1:6" ht="21.75" customHeight="1">
      <c r="A34" s="40" t="s">
        <v>130</v>
      </c>
      <c r="B34" s="14" t="s">
        <v>144</v>
      </c>
      <c r="C34" s="12" t="s">
        <v>132</v>
      </c>
      <c r="D34" s="12">
        <v>15</v>
      </c>
      <c r="E34" s="13"/>
      <c r="F34" s="87"/>
    </row>
    <row r="35" spans="1:6" ht="24" customHeight="1">
      <c r="A35" s="40" t="s">
        <v>130</v>
      </c>
      <c r="B35" s="14" t="s">
        <v>145</v>
      </c>
      <c r="C35" s="12" t="s">
        <v>132</v>
      </c>
      <c r="D35" s="12">
        <v>20</v>
      </c>
      <c r="E35" s="13"/>
      <c r="F35" s="87"/>
    </row>
    <row r="36" spans="1:6" ht="17.25" customHeight="1">
      <c r="A36" s="40"/>
      <c r="B36" s="60" t="s">
        <v>404</v>
      </c>
      <c r="C36" s="12"/>
      <c r="D36" s="12"/>
      <c r="E36" s="13"/>
      <c r="F36" s="87"/>
    </row>
    <row r="37" spans="1:6" ht="15" customHeight="1">
      <c r="A37" s="40"/>
      <c r="B37" s="60" t="s">
        <v>405</v>
      </c>
      <c r="C37" s="62" t="s">
        <v>132</v>
      </c>
      <c r="D37" s="12">
        <v>10</v>
      </c>
      <c r="E37" s="13"/>
      <c r="F37" s="87"/>
    </row>
    <row r="38" spans="1:6" ht="15.75" customHeight="1">
      <c r="A38" s="40"/>
      <c r="B38" s="60" t="s">
        <v>406</v>
      </c>
      <c r="C38" s="12"/>
      <c r="D38" s="12"/>
      <c r="E38" s="13"/>
      <c r="F38" s="87"/>
    </row>
    <row r="39" spans="1:6" ht="15.75" customHeight="1">
      <c r="A39" s="40"/>
      <c r="B39" s="60" t="s">
        <v>407</v>
      </c>
      <c r="C39" s="62" t="s">
        <v>132</v>
      </c>
      <c r="D39" s="12">
        <v>5</v>
      </c>
      <c r="E39" s="13"/>
      <c r="F39" s="87"/>
    </row>
    <row r="40" spans="1:6" ht="16.5" customHeight="1">
      <c r="A40" s="40"/>
      <c r="B40" s="14"/>
      <c r="C40" s="12"/>
      <c r="D40" s="12"/>
      <c r="E40" s="13"/>
      <c r="F40" s="87"/>
    </row>
    <row r="41" spans="1:6" ht="16.5" customHeight="1">
      <c r="A41" s="131" t="s">
        <v>408</v>
      </c>
      <c r="B41" s="11" t="s">
        <v>409</v>
      </c>
      <c r="C41" s="62" t="s">
        <v>81</v>
      </c>
      <c r="D41" s="12">
        <v>1</v>
      </c>
      <c r="E41" s="13"/>
      <c r="F41" s="87"/>
    </row>
    <row r="42" spans="1:6" ht="16.5" customHeight="1">
      <c r="A42" s="131"/>
      <c r="B42" s="11"/>
      <c r="C42" s="62"/>
      <c r="D42" s="12"/>
      <c r="E42" s="13"/>
      <c r="F42" s="87"/>
    </row>
    <row r="43" spans="1:6" ht="16.5" customHeight="1">
      <c r="A43" s="131"/>
      <c r="B43" s="11"/>
      <c r="C43" s="62"/>
      <c r="D43" s="12"/>
      <c r="E43" s="13"/>
      <c r="F43" s="87"/>
    </row>
    <row r="44" spans="1:6" ht="16.5" customHeight="1">
      <c r="A44" s="131"/>
      <c r="B44" s="11"/>
      <c r="C44" s="62"/>
      <c r="D44" s="12"/>
      <c r="E44" s="13"/>
      <c r="F44" s="87"/>
    </row>
    <row r="45" spans="1:6" ht="16.5" customHeight="1">
      <c r="A45" s="131"/>
      <c r="B45" s="11"/>
      <c r="C45" s="62"/>
      <c r="D45" s="12"/>
      <c r="E45" s="13"/>
      <c r="F45" s="87"/>
    </row>
    <row r="46" spans="1:6" ht="16.5" customHeight="1">
      <c r="A46" s="131"/>
      <c r="B46" s="11"/>
      <c r="C46" s="62"/>
      <c r="D46" s="12"/>
      <c r="E46" s="13"/>
      <c r="F46" s="87"/>
    </row>
    <row r="47" spans="1:6" ht="16.5" customHeight="1">
      <c r="A47" s="131"/>
      <c r="B47" s="11"/>
      <c r="C47" s="62"/>
      <c r="D47" s="12"/>
      <c r="E47" s="13"/>
      <c r="F47" s="87"/>
    </row>
    <row r="48" spans="1:6" ht="16.5" customHeight="1">
      <c r="A48" s="131"/>
      <c r="B48" s="11"/>
      <c r="C48" s="62"/>
      <c r="D48" s="12"/>
      <c r="E48" s="13"/>
      <c r="F48" s="87"/>
    </row>
    <row r="49" spans="1:6" ht="16.5" customHeight="1">
      <c r="A49" s="131"/>
      <c r="B49" s="11"/>
      <c r="C49" s="62"/>
      <c r="D49" s="12"/>
      <c r="E49" s="13"/>
      <c r="F49" s="87"/>
    </row>
    <row r="50" spans="1:6" ht="16.5" customHeight="1">
      <c r="A50" s="131"/>
      <c r="B50" s="11"/>
      <c r="C50" s="62"/>
      <c r="D50" s="12"/>
      <c r="E50" s="13"/>
      <c r="F50" s="87"/>
    </row>
    <row r="51" spans="1:6" ht="16.5" customHeight="1">
      <c r="A51" s="131"/>
      <c r="B51" s="11"/>
      <c r="C51" s="62"/>
      <c r="D51" s="12"/>
      <c r="E51" s="13"/>
      <c r="F51" s="87"/>
    </row>
    <row r="52" spans="1:6" ht="16.5" customHeight="1">
      <c r="A52" s="131"/>
      <c r="B52" s="11"/>
      <c r="C52" s="62"/>
      <c r="D52" s="12"/>
      <c r="E52" s="13"/>
      <c r="F52" s="87"/>
    </row>
    <row r="53" spans="1:6" ht="16.5" customHeight="1">
      <c r="A53" s="131"/>
      <c r="B53" s="11"/>
      <c r="C53" s="62"/>
      <c r="D53" s="12"/>
      <c r="E53" s="13"/>
      <c r="F53" s="87"/>
    </row>
    <row r="54" spans="1:6" ht="16.5" customHeight="1">
      <c r="A54" s="131"/>
      <c r="B54" s="11"/>
      <c r="C54" s="62"/>
      <c r="D54" s="12"/>
      <c r="E54" s="13"/>
      <c r="F54" s="87"/>
    </row>
    <row r="55" spans="1:6" ht="16.5" customHeight="1">
      <c r="A55" s="131"/>
      <c r="B55" s="11"/>
      <c r="C55" s="62"/>
      <c r="D55" s="12"/>
      <c r="E55" s="13"/>
      <c r="F55" s="87"/>
    </row>
    <row r="56" spans="1:6" ht="16.5" customHeight="1">
      <c r="A56" s="131"/>
      <c r="B56" s="11"/>
      <c r="C56" s="62"/>
      <c r="D56" s="12"/>
      <c r="E56" s="13"/>
      <c r="F56" s="87"/>
    </row>
    <row r="57" spans="1:6" ht="16.5" customHeight="1">
      <c r="A57" s="131"/>
      <c r="B57" s="11"/>
      <c r="C57" s="62"/>
      <c r="D57" s="12"/>
      <c r="E57" s="13"/>
      <c r="F57" s="87"/>
    </row>
    <row r="58" spans="1:6" ht="16.5" customHeight="1">
      <c r="A58" s="131"/>
      <c r="B58" s="11"/>
      <c r="C58" s="62"/>
      <c r="D58" s="12"/>
      <c r="E58" s="13"/>
      <c r="F58" s="87"/>
    </row>
    <row r="59" spans="1:6" ht="15" customHeight="1">
      <c r="A59" s="40"/>
      <c r="B59" s="11"/>
      <c r="C59" s="12"/>
      <c r="D59" s="12"/>
      <c r="E59" s="13"/>
      <c r="F59" s="87"/>
    </row>
    <row r="60" spans="1:6" ht="15" customHeight="1">
      <c r="A60" s="40"/>
      <c r="B60" s="11"/>
      <c r="C60" s="12"/>
      <c r="D60" s="12"/>
      <c r="E60" s="13"/>
      <c r="F60" s="87"/>
    </row>
    <row r="61" spans="1:6" ht="15" customHeight="1">
      <c r="A61" s="40"/>
      <c r="B61" s="14"/>
      <c r="C61" s="12"/>
      <c r="D61" s="12"/>
      <c r="E61" s="13"/>
      <c r="F61" s="87"/>
    </row>
    <row r="62" spans="1:6" ht="13.5" customHeight="1" thickBot="1">
      <c r="A62" s="40"/>
      <c r="B62" s="14"/>
      <c r="C62" s="12"/>
      <c r="D62" s="12"/>
      <c r="E62" s="13"/>
      <c r="F62" s="87"/>
    </row>
    <row r="63" spans="1:6" s="6" customFormat="1" ht="36.75" customHeight="1" thickBot="1">
      <c r="A63" s="19">
        <v>1800</v>
      </c>
      <c r="B63" s="20" t="s">
        <v>100</v>
      </c>
      <c r="C63" s="21"/>
      <c r="D63" s="22"/>
      <c r="E63" s="24"/>
      <c r="F63" s="88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rstPageNumber="47" useFirstPageNumber="1" horizontalDpi="600" verticalDpi="600" orientation="portrait" paperSize="9" scale="70" r:id="rId1"/>
  <headerFooter alignWithMargins="0">
    <oddHeader>&amp;CC.&amp;P</oddHeader>
    <oddFooter>&amp;L &amp;8&amp;F&amp;R&amp;10C2.2
Bill of Quantities</oddFooter>
  </headerFooter>
  <rowBreaks count="1" manualBreakCount="1">
    <brk id="12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SheetLayoutView="100" zoomScalePageLayoutView="0" workbookViewId="0" topLeftCell="A43">
      <selection activeCell="F63" sqref="A1:F63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4.00390625" style="91" customWidth="1"/>
    <col min="7" max="7" width="28.28125" style="2" customWidth="1"/>
    <col min="8" max="8" width="12.421875" style="2" bestFit="1" customWidth="1"/>
    <col min="9" max="9" width="22.7109375" style="2" customWidth="1"/>
    <col min="10" max="10" width="9.28125" style="2" bestFit="1" customWidth="1"/>
    <col min="11" max="11" width="11.7109375" style="2" customWidth="1"/>
    <col min="12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23" t="s">
        <v>57</v>
      </c>
    </row>
    <row r="2" spans="1:6" ht="13.5" customHeight="1">
      <c r="A2" s="218"/>
      <c r="B2" s="218"/>
      <c r="C2" s="218"/>
      <c r="D2" s="227"/>
      <c r="E2" s="230"/>
      <c r="F2" s="224"/>
    </row>
    <row r="3" spans="1:6" s="6" customFormat="1" ht="13.5" customHeight="1" thickBot="1">
      <c r="A3" s="219"/>
      <c r="B3" s="219"/>
      <c r="C3" s="219"/>
      <c r="D3" s="228"/>
      <c r="E3" s="231"/>
      <c r="F3" s="225"/>
    </row>
    <row r="4" spans="1:6" ht="13.5" customHeight="1">
      <c r="A4" s="12"/>
      <c r="B4" s="14"/>
      <c r="C4" s="12"/>
      <c r="D4" s="12"/>
      <c r="E4" s="41"/>
      <c r="F4" s="87"/>
    </row>
    <row r="5" spans="1:6" ht="13.5" customHeight="1">
      <c r="A5" s="12"/>
      <c r="B5" s="14"/>
      <c r="C5" s="12"/>
      <c r="D5" s="12"/>
      <c r="E5" s="41"/>
      <c r="F5" s="87"/>
    </row>
    <row r="6" spans="1:6" ht="25.5">
      <c r="A6" s="10" t="s">
        <v>303</v>
      </c>
      <c r="B6" s="11" t="s">
        <v>304</v>
      </c>
      <c r="C6" s="12"/>
      <c r="D6" s="12"/>
      <c r="E6" s="41"/>
      <c r="F6" s="87"/>
    </row>
    <row r="7" spans="1:6" ht="21.75" customHeight="1">
      <c r="A7" s="10"/>
      <c r="B7" s="14"/>
      <c r="D7" s="42"/>
      <c r="E7" s="41"/>
      <c r="F7" s="87"/>
    </row>
    <row r="8" spans="1:6" ht="27" customHeight="1">
      <c r="A8" s="12">
        <v>21.01</v>
      </c>
      <c r="B8" s="11" t="s">
        <v>305</v>
      </c>
      <c r="D8" s="42"/>
      <c r="E8" s="41"/>
      <c r="F8" s="87"/>
    </row>
    <row r="9" spans="1:6" ht="13.5" customHeight="1">
      <c r="A9" s="12"/>
      <c r="B9" s="14"/>
      <c r="D9" s="42"/>
      <c r="E9" s="41"/>
      <c r="F9" s="87"/>
    </row>
    <row r="10" spans="1:6" ht="15" customHeight="1">
      <c r="A10" s="12" t="s">
        <v>23</v>
      </c>
      <c r="B10" s="60" t="s">
        <v>306</v>
      </c>
      <c r="D10" s="42"/>
      <c r="E10" s="41"/>
      <c r="F10" s="87"/>
    </row>
    <row r="11" spans="1:6" ht="13.5" customHeight="1">
      <c r="A11" s="12"/>
      <c r="B11" s="60" t="s">
        <v>307</v>
      </c>
      <c r="D11" s="42"/>
      <c r="E11" s="41"/>
      <c r="F11" s="87"/>
    </row>
    <row r="12" spans="1:6" ht="13.5" customHeight="1">
      <c r="A12" s="12"/>
      <c r="B12" s="14"/>
      <c r="D12" s="42"/>
      <c r="E12" s="41"/>
      <c r="F12" s="87"/>
    </row>
    <row r="13" spans="1:6" ht="19.5" customHeight="1">
      <c r="A13" s="62" t="s">
        <v>70</v>
      </c>
      <c r="B13" s="60" t="s">
        <v>308</v>
      </c>
      <c r="C13" s="27" t="s">
        <v>6</v>
      </c>
      <c r="D13" s="42"/>
      <c r="E13" s="41"/>
      <c r="F13" s="173" t="s">
        <v>443</v>
      </c>
    </row>
    <row r="14" spans="1:6" ht="13.5" customHeight="1">
      <c r="A14" s="12"/>
      <c r="B14" s="14"/>
      <c r="D14" s="42"/>
      <c r="E14" s="41"/>
      <c r="F14" s="87"/>
    </row>
    <row r="15" spans="1:6" ht="15" customHeight="1">
      <c r="A15" s="62" t="s">
        <v>309</v>
      </c>
      <c r="B15" s="60" t="s">
        <v>310</v>
      </c>
      <c r="C15" s="27" t="s">
        <v>6</v>
      </c>
      <c r="D15" s="42"/>
      <c r="E15" s="41"/>
      <c r="F15" s="173" t="s">
        <v>443</v>
      </c>
    </row>
    <row r="16" spans="1:6" ht="13.5" customHeight="1">
      <c r="A16" s="12"/>
      <c r="B16" s="11"/>
      <c r="D16" s="42"/>
      <c r="E16" s="41"/>
      <c r="F16" s="87"/>
    </row>
    <row r="17" spans="1:6" ht="13.5" customHeight="1">
      <c r="A17" s="12">
        <v>21.03</v>
      </c>
      <c r="B17" s="11" t="s">
        <v>311</v>
      </c>
      <c r="D17" s="42"/>
      <c r="E17" s="41"/>
      <c r="F17" s="87"/>
    </row>
    <row r="18" spans="1:6" ht="15" customHeight="1">
      <c r="A18" s="12"/>
      <c r="B18" s="11"/>
      <c r="D18" s="42"/>
      <c r="E18" s="41"/>
      <c r="F18" s="87"/>
    </row>
    <row r="19" spans="1:6" ht="12.75">
      <c r="A19" s="62" t="s">
        <v>23</v>
      </c>
      <c r="B19" s="60" t="s">
        <v>312</v>
      </c>
      <c r="D19" s="42"/>
      <c r="E19" s="41"/>
      <c r="F19" s="87"/>
    </row>
    <row r="20" spans="1:6" ht="12.75">
      <c r="A20" s="12"/>
      <c r="B20" s="60" t="s">
        <v>313</v>
      </c>
      <c r="D20" s="42"/>
      <c r="E20" s="41"/>
      <c r="F20" s="87"/>
    </row>
    <row r="21" spans="1:6" ht="12.75">
      <c r="A21" s="12"/>
      <c r="B21" s="11"/>
      <c r="D21" s="42"/>
      <c r="E21" s="41"/>
      <c r="F21" s="87"/>
    </row>
    <row r="22" spans="1:6" ht="13.5" customHeight="1">
      <c r="A22" s="62" t="s">
        <v>70</v>
      </c>
      <c r="B22" s="60" t="s">
        <v>308</v>
      </c>
      <c r="C22" s="27" t="s">
        <v>6</v>
      </c>
      <c r="D22" s="42">
        <f>200*1*1</f>
        <v>200</v>
      </c>
      <c r="E22" s="41"/>
      <c r="F22" s="87"/>
    </row>
    <row r="23" spans="1:7" ht="15" customHeight="1">
      <c r="A23" s="12"/>
      <c r="B23" s="14"/>
      <c r="D23" s="42"/>
      <c r="E23" s="116"/>
      <c r="F23" s="87"/>
      <c r="G23" s="115"/>
    </row>
    <row r="24" spans="1:6" ht="13.5" customHeight="1">
      <c r="A24" s="62" t="s">
        <v>73</v>
      </c>
      <c r="B24" s="60" t="s">
        <v>310</v>
      </c>
      <c r="C24" s="27" t="s">
        <v>6</v>
      </c>
      <c r="D24" s="42"/>
      <c r="E24" s="41"/>
      <c r="F24" s="173" t="s">
        <v>443</v>
      </c>
    </row>
    <row r="25" spans="1:6" ht="13.5" customHeight="1">
      <c r="A25" s="12"/>
      <c r="B25" s="14"/>
      <c r="D25" s="42"/>
      <c r="E25" s="41"/>
      <c r="F25" s="87"/>
    </row>
    <row r="26" spans="1:6" ht="12.75">
      <c r="A26" s="12">
        <v>21.06</v>
      </c>
      <c r="B26" s="11" t="s">
        <v>314</v>
      </c>
      <c r="D26" s="42"/>
      <c r="E26" s="41"/>
      <c r="F26" s="87"/>
    </row>
    <row r="27" spans="1:6" ht="13.5" customHeight="1">
      <c r="A27" s="12"/>
      <c r="B27" s="11" t="s">
        <v>315</v>
      </c>
      <c r="D27" s="42"/>
      <c r="E27" s="41"/>
      <c r="F27" s="87"/>
    </row>
    <row r="28" spans="1:6" ht="13.5" customHeight="1">
      <c r="A28" s="12"/>
      <c r="B28" s="14"/>
      <c r="D28" s="42"/>
      <c r="E28" s="41"/>
      <c r="F28" s="87"/>
    </row>
    <row r="29" spans="1:6" ht="14.25">
      <c r="A29" s="62" t="s">
        <v>25</v>
      </c>
      <c r="B29" s="60" t="s">
        <v>316</v>
      </c>
      <c r="C29" s="27" t="s">
        <v>6</v>
      </c>
      <c r="D29" s="42">
        <f>+D22</f>
        <v>200</v>
      </c>
      <c r="E29" s="41"/>
      <c r="F29" s="87"/>
    </row>
    <row r="30" spans="1:6" ht="13.5" customHeight="1">
      <c r="A30" s="12"/>
      <c r="B30" s="60" t="s">
        <v>317</v>
      </c>
      <c r="D30" s="42"/>
      <c r="E30" s="41"/>
      <c r="F30" s="87"/>
    </row>
    <row r="31" spans="1:6" ht="13.5" customHeight="1">
      <c r="A31" s="12"/>
      <c r="B31" s="14"/>
      <c r="D31" s="42"/>
      <c r="E31" s="41"/>
      <c r="F31" s="87"/>
    </row>
    <row r="32" spans="1:6" ht="13.5" customHeight="1">
      <c r="A32" s="12">
        <v>21.08</v>
      </c>
      <c r="B32" s="11" t="s">
        <v>318</v>
      </c>
      <c r="D32" s="42"/>
      <c r="E32" s="41"/>
      <c r="F32" s="87"/>
    </row>
    <row r="33" spans="1:6" ht="13.5" customHeight="1">
      <c r="A33" s="12"/>
      <c r="B33" s="14"/>
      <c r="D33" s="42"/>
      <c r="E33" s="41"/>
      <c r="F33" s="87"/>
    </row>
    <row r="34" spans="1:6" ht="13.5" customHeight="1">
      <c r="A34" s="62" t="s">
        <v>25</v>
      </c>
      <c r="B34" s="60" t="s">
        <v>319</v>
      </c>
      <c r="D34" s="42"/>
      <c r="E34" s="41"/>
      <c r="F34" s="87"/>
    </row>
    <row r="35" spans="1:6" ht="13.5" customHeight="1">
      <c r="A35" s="12"/>
      <c r="B35" s="60" t="s">
        <v>442</v>
      </c>
      <c r="C35" s="128" t="s">
        <v>59</v>
      </c>
      <c r="D35" s="42">
        <v>200</v>
      </c>
      <c r="E35" s="41"/>
      <c r="F35" s="87"/>
    </row>
    <row r="36" spans="1:6" ht="13.5" customHeight="1">
      <c r="A36" s="12"/>
      <c r="B36" s="14"/>
      <c r="D36" s="42"/>
      <c r="E36" s="41"/>
      <c r="F36" s="87"/>
    </row>
    <row r="37" spans="1:6" ht="13.5" customHeight="1">
      <c r="A37" s="12">
        <v>21.1</v>
      </c>
      <c r="B37" s="60" t="s">
        <v>320</v>
      </c>
      <c r="D37" s="42"/>
      <c r="E37" s="41"/>
      <c r="F37" s="87"/>
    </row>
    <row r="38" spans="1:6" ht="13.5" customHeight="1">
      <c r="A38" s="12"/>
      <c r="B38" s="60" t="s">
        <v>321</v>
      </c>
      <c r="D38" s="42"/>
      <c r="E38" s="41"/>
      <c r="F38" s="87"/>
    </row>
    <row r="39" spans="1:6" ht="13.5" customHeight="1">
      <c r="A39" s="12"/>
      <c r="B39" s="14"/>
      <c r="D39" s="42"/>
      <c r="E39" s="41"/>
      <c r="F39" s="87"/>
    </row>
    <row r="40" spans="1:6" ht="13.5" customHeight="1">
      <c r="A40" s="62" t="s">
        <v>25</v>
      </c>
      <c r="B40" s="60" t="s">
        <v>322</v>
      </c>
      <c r="C40" s="27" t="s">
        <v>52</v>
      </c>
      <c r="D40" s="42">
        <f>4*200</f>
        <v>800</v>
      </c>
      <c r="E40" s="41"/>
      <c r="F40" s="87"/>
    </row>
    <row r="41" spans="1:6" ht="13.5" customHeight="1">
      <c r="A41" s="12"/>
      <c r="B41" s="14"/>
      <c r="D41" s="42"/>
      <c r="E41" s="41"/>
      <c r="F41" s="87"/>
    </row>
    <row r="42" spans="1:6" ht="13.5" customHeight="1">
      <c r="A42" s="12">
        <v>21.12</v>
      </c>
      <c r="B42" s="60" t="s">
        <v>323</v>
      </c>
      <c r="D42" s="42"/>
      <c r="E42" s="41"/>
      <c r="F42" s="87"/>
    </row>
    <row r="43" spans="1:6" ht="13.5" customHeight="1">
      <c r="A43" s="12"/>
      <c r="B43" s="60" t="s">
        <v>324</v>
      </c>
      <c r="D43" s="42"/>
      <c r="E43" s="41"/>
      <c r="F43" s="87"/>
    </row>
    <row r="44" spans="1:6" ht="13.5" customHeight="1">
      <c r="A44" s="12"/>
      <c r="B44" s="14"/>
      <c r="D44" s="42"/>
      <c r="E44" s="41"/>
      <c r="F44" s="87"/>
    </row>
    <row r="45" spans="1:6" ht="13.5" customHeight="1">
      <c r="A45" s="62" t="s">
        <v>23</v>
      </c>
      <c r="B45" s="60" t="s">
        <v>325</v>
      </c>
      <c r="C45" s="128" t="s">
        <v>86</v>
      </c>
      <c r="D45" s="42">
        <v>2</v>
      </c>
      <c r="E45" s="41"/>
      <c r="F45" s="87"/>
    </row>
    <row r="46" spans="1:6" ht="13.5" customHeight="1">
      <c r="A46" s="62"/>
      <c r="B46" s="60"/>
      <c r="C46" s="128"/>
      <c r="D46" s="42"/>
      <c r="E46" s="41"/>
      <c r="F46" s="87"/>
    </row>
    <row r="47" spans="1:6" ht="13.5" customHeight="1">
      <c r="A47" s="62">
        <v>21.15</v>
      </c>
      <c r="B47" s="60" t="s">
        <v>326</v>
      </c>
      <c r="C47" s="128"/>
      <c r="D47" s="42"/>
      <c r="E47" s="41"/>
      <c r="F47" s="87"/>
    </row>
    <row r="48" spans="1:6" ht="13.5" customHeight="1">
      <c r="A48" s="62"/>
      <c r="B48" s="60" t="s">
        <v>327</v>
      </c>
      <c r="C48" s="128"/>
      <c r="D48" s="42"/>
      <c r="E48" s="41"/>
      <c r="F48" s="87"/>
    </row>
    <row r="49" spans="1:6" ht="13.5" customHeight="1">
      <c r="A49" s="62"/>
      <c r="B49" s="60"/>
      <c r="C49" s="128"/>
      <c r="D49" s="42"/>
      <c r="E49" s="41"/>
      <c r="F49" s="87"/>
    </row>
    <row r="50" spans="1:6" ht="13.5" customHeight="1">
      <c r="A50" s="62">
        <v>21.19</v>
      </c>
      <c r="B50" s="60" t="s">
        <v>328</v>
      </c>
      <c r="C50" s="128"/>
      <c r="D50" s="42"/>
      <c r="E50" s="41"/>
      <c r="F50" s="87"/>
    </row>
    <row r="51" spans="1:6" ht="13.5" customHeight="1">
      <c r="A51" s="62"/>
      <c r="B51" s="60" t="s">
        <v>329</v>
      </c>
      <c r="C51" s="27" t="s">
        <v>6</v>
      </c>
      <c r="D51" s="42">
        <v>10</v>
      </c>
      <c r="E51" s="41"/>
      <c r="F51" s="87"/>
    </row>
    <row r="52" spans="1:6" ht="13.5" customHeight="1">
      <c r="A52" s="62"/>
      <c r="B52" s="60" t="s">
        <v>330</v>
      </c>
      <c r="C52" s="128"/>
      <c r="D52" s="42"/>
      <c r="E52" s="41"/>
      <c r="F52" s="87"/>
    </row>
    <row r="53" spans="1:6" ht="13.5" customHeight="1">
      <c r="A53" s="62"/>
      <c r="B53" s="60"/>
      <c r="C53" s="128"/>
      <c r="D53" s="42"/>
      <c r="E53" s="41"/>
      <c r="F53" s="87"/>
    </row>
    <row r="54" spans="1:6" ht="13.5" customHeight="1">
      <c r="A54" s="62"/>
      <c r="B54" s="60"/>
      <c r="C54" s="128"/>
      <c r="D54" s="42"/>
      <c r="E54" s="41"/>
      <c r="F54" s="87"/>
    </row>
    <row r="55" spans="1:6" ht="13.5" customHeight="1">
      <c r="A55" s="62"/>
      <c r="B55" s="60"/>
      <c r="C55" s="128"/>
      <c r="D55" s="42"/>
      <c r="E55" s="41"/>
      <c r="F55" s="87"/>
    </row>
    <row r="56" spans="1:6" ht="13.5" customHeight="1">
      <c r="A56" s="62"/>
      <c r="B56" s="60"/>
      <c r="C56" s="128"/>
      <c r="D56" s="42"/>
      <c r="E56" s="41"/>
      <c r="F56" s="87"/>
    </row>
    <row r="57" spans="1:6" ht="13.5" customHeight="1">
      <c r="A57" s="62"/>
      <c r="B57" s="60"/>
      <c r="C57" s="128"/>
      <c r="D57" s="42"/>
      <c r="E57" s="41"/>
      <c r="F57" s="87"/>
    </row>
    <row r="58" spans="1:6" ht="13.5" customHeight="1">
      <c r="A58" s="62"/>
      <c r="B58" s="60"/>
      <c r="C58" s="128"/>
      <c r="D58" s="42"/>
      <c r="E58" s="41"/>
      <c r="F58" s="87"/>
    </row>
    <row r="59" spans="1:6" ht="13.5" customHeight="1">
      <c r="A59" s="62"/>
      <c r="B59" s="60"/>
      <c r="C59" s="128"/>
      <c r="D59" s="42"/>
      <c r="E59" s="41"/>
      <c r="F59" s="87"/>
    </row>
    <row r="60" spans="1:6" ht="13.5" customHeight="1">
      <c r="A60" s="62"/>
      <c r="B60" s="60"/>
      <c r="C60" s="128"/>
      <c r="D60" s="42"/>
      <c r="E60" s="41"/>
      <c r="F60" s="87"/>
    </row>
    <row r="61" spans="1:6" ht="13.5" customHeight="1">
      <c r="A61" s="62"/>
      <c r="B61" s="60"/>
      <c r="C61" s="128"/>
      <c r="D61" s="42"/>
      <c r="E61" s="41"/>
      <c r="F61" s="87"/>
    </row>
    <row r="62" spans="1:6" ht="13.5" customHeight="1" thickBot="1">
      <c r="A62" s="62"/>
      <c r="B62" s="60"/>
      <c r="C62" s="128"/>
      <c r="D62" s="42"/>
      <c r="E62" s="41"/>
      <c r="F62" s="87"/>
    </row>
    <row r="63" spans="1:6" s="6" customFormat="1" ht="33.75" customHeight="1" thickBot="1">
      <c r="A63" s="19">
        <v>2100</v>
      </c>
      <c r="B63" s="20" t="s">
        <v>100</v>
      </c>
      <c r="C63" s="43"/>
      <c r="D63" s="54"/>
      <c r="E63" s="44"/>
      <c r="F63" s="88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tToHeight="1" fitToWidth="1" horizontalDpi="600" verticalDpi="600" orientation="portrait" paperSize="9" scale="76" r:id="rId1"/>
  <headerFooter alignWithMargins="0">
    <oddFooter>&amp;LBoq Tender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SheetLayoutView="100" zoomScalePageLayoutView="0" workbookViewId="0" topLeftCell="A43">
      <selection activeCell="F63" sqref="A1:F63"/>
    </sheetView>
  </sheetViews>
  <sheetFormatPr defaultColWidth="11.421875" defaultRowHeight="44.25" customHeight="1"/>
  <cols>
    <col min="1" max="1" width="10.7109375" style="27" customWidth="1"/>
    <col min="2" max="2" width="46.7109375" style="2" customWidth="1"/>
    <col min="3" max="3" width="10.140625" style="27" customWidth="1"/>
    <col min="4" max="4" width="22.421875" style="27" customWidth="1"/>
    <col min="5" max="5" width="12.00390625" style="28" bestFit="1" customWidth="1"/>
    <col min="6" max="6" width="14.00390625" style="91" customWidth="1"/>
    <col min="7" max="7" width="28.28125" style="2" customWidth="1"/>
    <col min="8" max="8" width="12.421875" style="2" bestFit="1" customWidth="1"/>
    <col min="9" max="9" width="22.7109375" style="2" customWidth="1"/>
    <col min="10" max="10" width="9.28125" style="2" bestFit="1" customWidth="1"/>
    <col min="11" max="11" width="11.7109375" style="2" customWidth="1"/>
    <col min="12" max="16384" width="11.421875" style="2" customWidth="1"/>
  </cols>
  <sheetData>
    <row r="1" spans="1:6" ht="13.5" customHeight="1">
      <c r="A1" s="217" t="s">
        <v>61</v>
      </c>
      <c r="B1" s="217" t="s">
        <v>62</v>
      </c>
      <c r="C1" s="217" t="s">
        <v>63</v>
      </c>
      <c r="D1" s="226" t="s">
        <v>64</v>
      </c>
      <c r="E1" s="229" t="s">
        <v>65</v>
      </c>
      <c r="F1" s="223" t="s">
        <v>57</v>
      </c>
    </row>
    <row r="2" spans="1:6" ht="13.5" customHeight="1">
      <c r="A2" s="218"/>
      <c r="B2" s="218"/>
      <c r="C2" s="218"/>
      <c r="D2" s="227"/>
      <c r="E2" s="230"/>
      <c r="F2" s="224"/>
    </row>
    <row r="3" spans="1:6" s="6" customFormat="1" ht="13.5" customHeight="1" thickBot="1">
      <c r="A3" s="219"/>
      <c r="B3" s="219"/>
      <c r="C3" s="219"/>
      <c r="D3" s="228"/>
      <c r="E3" s="231"/>
      <c r="F3" s="225"/>
    </row>
    <row r="4" spans="1:6" ht="13.5" customHeight="1">
      <c r="A4" s="12"/>
      <c r="B4" s="14"/>
      <c r="C4" s="12"/>
      <c r="D4" s="12"/>
      <c r="E4" s="41"/>
      <c r="F4" s="87"/>
    </row>
    <row r="5" spans="1:6" ht="13.5" customHeight="1">
      <c r="A5" s="12"/>
      <c r="B5" s="14"/>
      <c r="C5" s="12"/>
      <c r="D5" s="12"/>
      <c r="E5" s="41"/>
      <c r="F5" s="87"/>
    </row>
    <row r="6" spans="1:6" ht="25.5">
      <c r="A6" s="10" t="s">
        <v>445</v>
      </c>
      <c r="B6" s="11" t="s">
        <v>444</v>
      </c>
      <c r="C6" s="12"/>
      <c r="D6" s="12"/>
      <c r="E6" s="41"/>
      <c r="F6" s="87"/>
    </row>
    <row r="7" spans="1:6" ht="21.75" customHeight="1">
      <c r="A7" s="10"/>
      <c r="B7" s="14"/>
      <c r="D7" s="42"/>
      <c r="E7" s="41"/>
      <c r="F7" s="87"/>
    </row>
    <row r="8" spans="1:6" ht="12.75">
      <c r="A8" s="12">
        <v>22.01</v>
      </c>
      <c r="B8" s="11" t="s">
        <v>446</v>
      </c>
      <c r="D8" s="42"/>
      <c r="E8" s="41"/>
      <c r="F8" s="87"/>
    </row>
    <row r="9" spans="1:6" ht="13.5" customHeight="1">
      <c r="A9" s="12"/>
      <c r="B9" s="14"/>
      <c r="D9" s="42"/>
      <c r="E9" s="41"/>
      <c r="F9" s="87"/>
    </row>
    <row r="10" spans="1:6" ht="15" customHeight="1">
      <c r="A10" s="12" t="s">
        <v>23</v>
      </c>
      <c r="B10" s="60" t="s">
        <v>306</v>
      </c>
      <c r="D10" s="42"/>
      <c r="E10" s="41"/>
      <c r="F10" s="87"/>
    </row>
    <row r="11" spans="1:6" ht="13.5" customHeight="1">
      <c r="A11" s="12"/>
      <c r="B11" s="60" t="s">
        <v>307</v>
      </c>
      <c r="D11" s="42"/>
      <c r="E11" s="41"/>
      <c r="F11" s="87"/>
    </row>
    <row r="12" spans="1:6" ht="13.5" customHeight="1">
      <c r="A12" s="12"/>
      <c r="B12" s="14"/>
      <c r="D12" s="42"/>
      <c r="E12" s="41"/>
      <c r="F12" s="87"/>
    </row>
    <row r="13" spans="1:6" ht="19.5" customHeight="1">
      <c r="A13" s="62" t="s">
        <v>70</v>
      </c>
      <c r="B13" s="60" t="s">
        <v>308</v>
      </c>
      <c r="C13" s="27" t="s">
        <v>6</v>
      </c>
      <c r="D13" s="42">
        <v>100</v>
      </c>
      <c r="E13" s="41"/>
      <c r="F13" s="173">
        <f>+E13*D13</f>
        <v>0</v>
      </c>
    </row>
    <row r="14" spans="1:6" ht="13.5" customHeight="1">
      <c r="A14" s="12"/>
      <c r="B14" s="14"/>
      <c r="D14" s="42"/>
      <c r="E14" s="41"/>
      <c r="F14" s="87"/>
    </row>
    <row r="15" spans="1:6" ht="15" customHeight="1">
      <c r="A15" s="62" t="s">
        <v>309</v>
      </c>
      <c r="B15" s="60" t="s">
        <v>310</v>
      </c>
      <c r="C15" s="27" t="s">
        <v>6</v>
      </c>
      <c r="D15" s="42">
        <v>50</v>
      </c>
      <c r="E15" s="41"/>
      <c r="F15" s="173">
        <f>+E15*D15</f>
        <v>0</v>
      </c>
    </row>
    <row r="16" spans="1:6" ht="13.5" customHeight="1">
      <c r="A16" s="12"/>
      <c r="B16" s="11"/>
      <c r="D16" s="42"/>
      <c r="E16" s="41"/>
      <c r="F16" s="87"/>
    </row>
    <row r="17" spans="1:6" ht="13.5" customHeight="1">
      <c r="A17" s="12">
        <v>22.02</v>
      </c>
      <c r="B17" s="11" t="s">
        <v>447</v>
      </c>
      <c r="D17" s="42"/>
      <c r="E17" s="41"/>
      <c r="F17" s="87"/>
    </row>
    <row r="18" spans="1:6" ht="15" customHeight="1">
      <c r="A18" s="12"/>
      <c r="B18" s="11"/>
      <c r="D18" s="42"/>
      <c r="E18" s="41"/>
      <c r="F18" s="87"/>
    </row>
    <row r="19" spans="1:6" ht="14.25">
      <c r="A19" s="62" t="s">
        <v>23</v>
      </c>
      <c r="B19" s="60" t="s">
        <v>448</v>
      </c>
      <c r="C19" s="27" t="s">
        <v>6</v>
      </c>
      <c r="D19" s="42">
        <v>80</v>
      </c>
      <c r="E19" s="41"/>
      <c r="F19" s="87">
        <f>+E19*D19</f>
        <v>0</v>
      </c>
    </row>
    <row r="20" spans="1:6" ht="12.75">
      <c r="A20" s="12"/>
      <c r="B20" s="60"/>
      <c r="D20" s="42"/>
      <c r="E20" s="116"/>
      <c r="F20" s="87"/>
    </row>
    <row r="21" spans="1:6" ht="13.5" customHeight="1">
      <c r="A21" s="62" t="s">
        <v>25</v>
      </c>
      <c r="B21" s="60" t="s">
        <v>449</v>
      </c>
      <c r="C21" s="27" t="s">
        <v>6</v>
      </c>
      <c r="D21" s="42">
        <v>15</v>
      </c>
      <c r="E21" s="41"/>
      <c r="F21" s="87">
        <f>+E21*D21</f>
        <v>0</v>
      </c>
    </row>
    <row r="22" spans="1:7" ht="15" customHeight="1">
      <c r="A22" s="12"/>
      <c r="B22" s="14"/>
      <c r="D22" s="42"/>
      <c r="E22" s="116"/>
      <c r="F22" s="87"/>
      <c r="G22" s="115"/>
    </row>
    <row r="23" spans="1:6" ht="28.5" customHeight="1">
      <c r="A23" s="62" t="s">
        <v>24</v>
      </c>
      <c r="B23" s="60" t="s">
        <v>450</v>
      </c>
      <c r="C23" s="27" t="s">
        <v>6</v>
      </c>
      <c r="D23" s="42">
        <v>5</v>
      </c>
      <c r="E23" s="41"/>
      <c r="F23" s="87">
        <f>+E23*D23</f>
        <v>0</v>
      </c>
    </row>
    <row r="24" spans="1:6" ht="13.5" customHeight="1">
      <c r="A24" s="12"/>
      <c r="B24" s="14"/>
      <c r="D24" s="42"/>
      <c r="E24" s="41"/>
      <c r="F24" s="87"/>
    </row>
    <row r="25" spans="1:6" ht="12.75">
      <c r="A25" s="12">
        <v>22.03</v>
      </c>
      <c r="B25" s="11" t="s">
        <v>451</v>
      </c>
      <c r="D25" s="42"/>
      <c r="E25" s="41"/>
      <c r="F25" s="87"/>
    </row>
    <row r="26" spans="1:6" ht="13.5" customHeight="1">
      <c r="A26" s="12"/>
      <c r="B26" s="14"/>
      <c r="D26" s="42"/>
      <c r="E26" s="41"/>
      <c r="F26" s="87"/>
    </row>
    <row r="27" spans="1:6" ht="24.75">
      <c r="A27" s="62" t="s">
        <v>25</v>
      </c>
      <c r="B27" s="60" t="s">
        <v>455</v>
      </c>
      <c r="D27" s="42"/>
      <c r="E27" s="41"/>
      <c r="F27" s="87"/>
    </row>
    <row r="28" spans="1:6" ht="13.5" customHeight="1">
      <c r="A28" s="12"/>
      <c r="B28" s="14"/>
      <c r="D28" s="42"/>
      <c r="E28" s="41"/>
      <c r="F28" s="87"/>
    </row>
    <row r="29" spans="1:6" ht="13.5" customHeight="1">
      <c r="A29" s="62" t="s">
        <v>31</v>
      </c>
      <c r="B29" s="60" t="s">
        <v>452</v>
      </c>
      <c r="C29" s="128" t="s">
        <v>59</v>
      </c>
      <c r="D29" s="42"/>
      <c r="E29" s="41"/>
      <c r="F29" s="173" t="s">
        <v>443</v>
      </c>
    </row>
    <row r="30" spans="1:6" ht="13.5" customHeight="1">
      <c r="A30" s="12"/>
      <c r="B30" s="14"/>
      <c r="D30" s="42"/>
      <c r="E30" s="41"/>
      <c r="F30" s="87"/>
    </row>
    <row r="31" spans="1:6" ht="13.5" customHeight="1">
      <c r="A31" s="62" t="s">
        <v>453</v>
      </c>
      <c r="B31" s="60" t="s">
        <v>454</v>
      </c>
      <c r="C31" s="128" t="s">
        <v>59</v>
      </c>
      <c r="D31" s="42">
        <v>10</v>
      </c>
      <c r="E31" s="41"/>
      <c r="F31" s="87">
        <f>+E31*D31</f>
        <v>0</v>
      </c>
    </row>
    <row r="32" spans="1:6" ht="13.5" customHeight="1">
      <c r="A32" s="12"/>
      <c r="B32" s="14"/>
      <c r="D32" s="42"/>
      <c r="E32" s="41"/>
      <c r="F32" s="87"/>
    </row>
    <row r="33" spans="1:6" ht="13.5" customHeight="1">
      <c r="A33" s="12"/>
      <c r="B33" s="14"/>
      <c r="D33" s="42"/>
      <c r="E33" s="41"/>
      <c r="F33" s="87"/>
    </row>
    <row r="34" spans="1:6" ht="13.5" customHeight="1">
      <c r="A34" s="12"/>
      <c r="B34" s="14"/>
      <c r="D34" s="42"/>
      <c r="E34" s="41"/>
      <c r="F34" s="87"/>
    </row>
    <row r="35" spans="1:6" ht="13.5" customHeight="1">
      <c r="A35" s="12"/>
      <c r="B35" s="14"/>
      <c r="D35" s="42"/>
      <c r="E35" s="41"/>
      <c r="F35" s="87"/>
    </row>
    <row r="36" spans="1:6" ht="13.5" customHeight="1">
      <c r="A36" s="12"/>
      <c r="B36" s="14"/>
      <c r="D36" s="42"/>
      <c r="E36" s="41"/>
      <c r="F36" s="87"/>
    </row>
    <row r="37" spans="1:6" ht="13.5" customHeight="1">
      <c r="A37" s="12"/>
      <c r="B37" s="14"/>
      <c r="D37" s="42"/>
      <c r="E37" s="41"/>
      <c r="F37" s="87"/>
    </row>
    <row r="38" spans="1:6" ht="13.5" customHeight="1">
      <c r="A38" s="12"/>
      <c r="B38" s="14"/>
      <c r="D38" s="42"/>
      <c r="E38" s="41"/>
      <c r="F38" s="87"/>
    </row>
    <row r="39" spans="1:6" ht="13.5" customHeight="1">
      <c r="A39" s="12"/>
      <c r="B39" s="14"/>
      <c r="D39" s="42"/>
      <c r="E39" s="41"/>
      <c r="F39" s="87"/>
    </row>
    <row r="40" spans="1:6" ht="13.5" customHeight="1">
      <c r="A40" s="12"/>
      <c r="B40" s="14"/>
      <c r="D40" s="42"/>
      <c r="E40" s="41"/>
      <c r="F40" s="87"/>
    </row>
    <row r="41" spans="1:6" ht="13.5" customHeight="1">
      <c r="A41" s="12"/>
      <c r="B41" s="14"/>
      <c r="D41" s="42"/>
      <c r="E41" s="41"/>
      <c r="F41" s="87"/>
    </row>
    <row r="42" spans="1:6" ht="13.5" customHeight="1">
      <c r="A42" s="12"/>
      <c r="B42" s="14"/>
      <c r="D42" s="42"/>
      <c r="E42" s="41"/>
      <c r="F42" s="87"/>
    </row>
    <row r="43" spans="1:6" ht="13.5" customHeight="1">
      <c r="A43" s="12"/>
      <c r="B43" s="14"/>
      <c r="D43" s="42"/>
      <c r="E43" s="41"/>
      <c r="F43" s="87"/>
    </row>
    <row r="44" spans="1:6" ht="13.5" customHeight="1">
      <c r="A44" s="12"/>
      <c r="B44" s="14"/>
      <c r="D44" s="42"/>
      <c r="E44" s="41"/>
      <c r="F44" s="87"/>
    </row>
    <row r="45" spans="1:6" ht="13.5" customHeight="1">
      <c r="A45" s="12"/>
      <c r="B45" s="14"/>
      <c r="D45" s="42"/>
      <c r="E45" s="41"/>
      <c r="F45" s="87"/>
    </row>
    <row r="46" spans="1:6" ht="13.5" customHeight="1">
      <c r="A46" s="12"/>
      <c r="B46" s="14"/>
      <c r="D46" s="42"/>
      <c r="E46" s="41"/>
      <c r="F46" s="87"/>
    </row>
    <row r="47" spans="1:6" ht="13.5" customHeight="1">
      <c r="A47" s="12"/>
      <c r="B47" s="60"/>
      <c r="D47" s="42"/>
      <c r="E47" s="41"/>
      <c r="F47" s="87"/>
    </row>
    <row r="48" spans="1:6" ht="13.5" customHeight="1">
      <c r="A48" s="12"/>
      <c r="B48" s="60"/>
      <c r="D48" s="42"/>
      <c r="E48" s="41"/>
      <c r="F48" s="87"/>
    </row>
    <row r="49" spans="1:6" ht="13.5" customHeight="1">
      <c r="A49" s="12"/>
      <c r="B49" s="14"/>
      <c r="D49" s="42"/>
      <c r="E49" s="41"/>
      <c r="F49" s="87"/>
    </row>
    <row r="50" spans="1:6" ht="13.5" customHeight="1">
      <c r="A50" s="62"/>
      <c r="B50" s="60"/>
      <c r="D50" s="42"/>
      <c r="E50" s="41"/>
      <c r="F50" s="87"/>
    </row>
    <row r="51" spans="1:6" ht="13.5" customHeight="1">
      <c r="A51" s="12"/>
      <c r="B51" s="14"/>
      <c r="D51" s="42"/>
      <c r="E51" s="41"/>
      <c r="F51" s="87"/>
    </row>
    <row r="52" spans="1:6" ht="13.5" customHeight="1">
      <c r="A52" s="12"/>
      <c r="B52" s="60"/>
      <c r="D52" s="42"/>
      <c r="E52" s="41"/>
      <c r="F52" s="87"/>
    </row>
    <row r="53" spans="1:6" ht="13.5" customHeight="1">
      <c r="A53" s="12"/>
      <c r="B53" s="60"/>
      <c r="D53" s="42"/>
      <c r="E53" s="41"/>
      <c r="F53" s="87"/>
    </row>
    <row r="54" spans="1:6" ht="13.5" customHeight="1">
      <c r="A54" s="12"/>
      <c r="B54" s="14"/>
      <c r="D54" s="42"/>
      <c r="E54" s="41"/>
      <c r="F54" s="87"/>
    </row>
    <row r="55" spans="1:6" ht="13.5" customHeight="1">
      <c r="A55" s="62"/>
      <c r="B55" s="60"/>
      <c r="C55" s="128"/>
      <c r="D55" s="42"/>
      <c r="E55" s="41"/>
      <c r="F55" s="87"/>
    </row>
    <row r="56" spans="1:6" ht="13.5" customHeight="1">
      <c r="A56" s="62"/>
      <c r="B56" s="60"/>
      <c r="C56" s="128"/>
      <c r="D56" s="42"/>
      <c r="E56" s="41"/>
      <c r="F56" s="87"/>
    </row>
    <row r="57" spans="1:6" ht="13.5" customHeight="1">
      <c r="A57" s="62"/>
      <c r="B57" s="60"/>
      <c r="C57" s="128"/>
      <c r="D57" s="42"/>
      <c r="E57" s="41"/>
      <c r="F57" s="87"/>
    </row>
    <row r="58" spans="1:6" ht="13.5" customHeight="1">
      <c r="A58" s="62"/>
      <c r="B58" s="60"/>
      <c r="C58" s="128"/>
      <c r="D58" s="42"/>
      <c r="E58" s="41"/>
      <c r="F58" s="87"/>
    </row>
    <row r="59" spans="1:6" ht="13.5" customHeight="1">
      <c r="A59" s="62"/>
      <c r="B59" s="60"/>
      <c r="C59" s="128"/>
      <c r="D59" s="42"/>
      <c r="E59" s="41"/>
      <c r="F59" s="87"/>
    </row>
    <row r="60" spans="1:6" ht="13.5" customHeight="1">
      <c r="A60" s="62"/>
      <c r="B60" s="60"/>
      <c r="C60" s="128"/>
      <c r="D60" s="42"/>
      <c r="E60" s="41"/>
      <c r="F60" s="87"/>
    </row>
    <row r="61" spans="1:6" ht="13.5" customHeight="1">
      <c r="A61" s="62"/>
      <c r="B61" s="60"/>
      <c r="D61" s="42"/>
      <c r="E61" s="41"/>
      <c r="F61" s="87"/>
    </row>
    <row r="62" spans="1:6" ht="13.5" customHeight="1" thickBot="1">
      <c r="A62" s="62"/>
      <c r="B62" s="60"/>
      <c r="C62" s="128"/>
      <c r="D62" s="42"/>
      <c r="E62" s="41"/>
      <c r="F62" s="87"/>
    </row>
    <row r="63" spans="1:6" s="6" customFormat="1" ht="33.75" customHeight="1" thickBot="1">
      <c r="A63" s="19">
        <v>2200</v>
      </c>
      <c r="B63" s="20" t="s">
        <v>100</v>
      </c>
      <c r="C63" s="43"/>
      <c r="D63" s="54"/>
      <c r="E63" s="44"/>
      <c r="F63" s="88"/>
    </row>
  </sheetData>
  <sheetProtection/>
  <mergeCells count="6">
    <mergeCell ref="F1:F3"/>
    <mergeCell ref="A1:A3"/>
    <mergeCell ref="B1:B3"/>
    <mergeCell ref="C1:C3"/>
    <mergeCell ref="D1:D3"/>
    <mergeCell ref="E1:E3"/>
  </mergeCells>
  <printOptions horizontalCentered="1"/>
  <pageMargins left="0.75" right="0.75" top="1" bottom="1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TIPO1</dc:creator>
  <cp:keywords/>
  <dc:description/>
  <cp:lastModifiedBy>Khehlo Gumede</cp:lastModifiedBy>
  <cp:lastPrinted>2022-10-04T16:28:47Z</cp:lastPrinted>
  <dcterms:created xsi:type="dcterms:W3CDTF">2007-07-05T13:38:57Z</dcterms:created>
  <dcterms:modified xsi:type="dcterms:W3CDTF">2022-10-31T11:29:46Z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0x010100C94B843DFE55B84B9FF4FDD733E75A6D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